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30" windowWidth="15225" windowHeight="8010"/>
  </bookViews>
  <sheets>
    <sheet name="Лист1" sheetId="1" r:id="rId1"/>
  </sheets>
  <definedNames>
    <definedName name="_xlnm.Print_Titles" localSheetId="0">Лист1!$10:$11</definedName>
    <definedName name="_xlnm.Print_Area" localSheetId="0">Лист1!$A$1:$N$101</definedName>
  </definedNames>
  <calcPr calcId="125725"/>
</workbook>
</file>

<file path=xl/calcChain.xml><?xml version="1.0" encoding="utf-8"?>
<calcChain xmlns="http://schemas.openxmlformats.org/spreadsheetml/2006/main">
  <c r="L28" i="1"/>
  <c r="M26"/>
  <c r="L26"/>
  <c r="M79"/>
  <c r="L79"/>
  <c r="K70"/>
  <c r="K79"/>
  <c r="M80"/>
  <c r="M81"/>
  <c r="L81"/>
  <c r="L80" s="1"/>
  <c r="K81"/>
  <c r="K80" s="1"/>
  <c r="N82"/>
  <c r="P82" s="1"/>
  <c r="M76"/>
  <c r="L76"/>
  <c r="N77"/>
  <c r="K48"/>
  <c r="K49"/>
  <c r="K50"/>
  <c r="K52"/>
  <c r="M71"/>
  <c r="M72"/>
  <c r="N80" l="1"/>
  <c r="P80" s="1"/>
  <c r="N81"/>
  <c r="P81" s="1"/>
  <c r="L56"/>
  <c r="L55" s="1"/>
  <c r="L54" s="1"/>
  <c r="M56"/>
  <c r="N57"/>
  <c r="M49"/>
  <c r="M48" s="1"/>
  <c r="L49"/>
  <c r="L48" s="1"/>
  <c r="M50"/>
  <c r="L50"/>
  <c r="M52"/>
  <c r="L52"/>
  <c r="N53"/>
  <c r="N51"/>
  <c r="M98"/>
  <c r="M70" s="1"/>
  <c r="L98"/>
  <c r="L70" s="1"/>
  <c r="N56" l="1"/>
  <c r="N54"/>
  <c r="M55"/>
  <c r="M54" s="1"/>
  <c r="N52"/>
  <c r="N48"/>
  <c r="N49"/>
  <c r="N50"/>
  <c r="A44"/>
  <c r="A47"/>
  <c r="N100"/>
  <c r="N78"/>
  <c r="N62"/>
  <c r="N61"/>
  <c r="N47"/>
  <c r="M46"/>
  <c r="M45" s="1"/>
  <c r="M69"/>
  <c r="L95"/>
  <c r="N95" s="1"/>
  <c r="P95" s="1"/>
  <c r="M75"/>
  <c r="M74" s="1"/>
  <c r="L75"/>
  <c r="L74" s="1"/>
  <c r="L31"/>
  <c r="M67"/>
  <c r="M66" s="1"/>
  <c r="M64"/>
  <c r="M63"/>
  <c r="M60"/>
  <c r="M59" s="1"/>
  <c r="M58" s="1"/>
  <c r="L67"/>
  <c r="L66" s="1"/>
  <c r="L64"/>
  <c r="L63"/>
  <c r="L60"/>
  <c r="L59" s="1"/>
  <c r="L58" s="1"/>
  <c r="K98"/>
  <c r="K85" s="1"/>
  <c r="K93"/>
  <c r="K92" s="1"/>
  <c r="K90"/>
  <c r="K86"/>
  <c r="K83"/>
  <c r="K72"/>
  <c r="K71" s="1"/>
  <c r="K69"/>
  <c r="K40"/>
  <c r="K31"/>
  <c r="K28" s="1"/>
  <c r="K26"/>
  <c r="K21"/>
  <c r="K20" s="1"/>
  <c r="K15"/>
  <c r="K14" s="1"/>
  <c r="N27"/>
  <c r="N39"/>
  <c r="N38"/>
  <c r="N37"/>
  <c r="N36"/>
  <c r="M31"/>
  <c r="M85"/>
  <c r="M40"/>
  <c r="N26"/>
  <c r="N16"/>
  <c r="P16" s="1"/>
  <c r="N17"/>
  <c r="P17" s="1"/>
  <c r="N18"/>
  <c r="P18" s="1"/>
  <c r="N19"/>
  <c r="P19" s="1"/>
  <c r="N22"/>
  <c r="P22" s="1"/>
  <c r="N23"/>
  <c r="P23" s="1"/>
  <c r="N24"/>
  <c r="P24" s="1"/>
  <c r="N25"/>
  <c r="P25" s="1"/>
  <c r="N30"/>
  <c r="N34"/>
  <c r="N35"/>
  <c r="P35" s="1"/>
  <c r="N32"/>
  <c r="N33"/>
  <c r="N41"/>
  <c r="N42"/>
  <c r="N73"/>
  <c r="N84"/>
  <c r="N87"/>
  <c r="N88"/>
  <c r="P88" s="1"/>
  <c r="N89"/>
  <c r="N91"/>
  <c r="N94"/>
  <c r="N96"/>
  <c r="N97"/>
  <c r="N99"/>
  <c r="M15"/>
  <c r="M21"/>
  <c r="M20" s="1"/>
  <c r="M83"/>
  <c r="L93"/>
  <c r="L92" s="1"/>
  <c r="N92" s="1"/>
  <c r="L90"/>
  <c r="N90" s="1"/>
  <c r="P90" s="1"/>
  <c r="L86"/>
  <c r="N86" s="1"/>
  <c r="L83"/>
  <c r="L72"/>
  <c r="L71" s="1"/>
  <c r="N71" s="1"/>
  <c r="L40"/>
  <c r="L21"/>
  <c r="L15"/>
  <c r="L14" s="1"/>
  <c r="L13" s="1"/>
  <c r="A21"/>
  <c r="A22" s="1"/>
  <c r="A23" s="1"/>
  <c r="A24" s="1"/>
  <c r="A25" s="1"/>
  <c r="A14"/>
  <c r="A15" s="1"/>
  <c r="A16" s="1"/>
  <c r="A17" s="1"/>
  <c r="A18" s="1"/>
  <c r="A19" s="1"/>
  <c r="N29"/>
  <c r="A84"/>
  <c r="A85" s="1"/>
  <c r="A86" s="1"/>
  <c r="A87" s="1"/>
  <c r="A88" s="1"/>
  <c r="A89" s="1"/>
  <c r="A90" s="1"/>
  <c r="A91" s="1"/>
  <c r="A92" s="1"/>
  <c r="A93" s="1"/>
  <c r="A94" s="1"/>
  <c r="A95" s="1"/>
  <c r="A97"/>
  <c r="A98" s="1"/>
  <c r="A99" s="1"/>
  <c r="M13" l="1"/>
  <c r="K13"/>
  <c r="K101" s="1"/>
  <c r="N55"/>
  <c r="N74"/>
  <c r="N58"/>
  <c r="N45"/>
  <c r="M44"/>
  <c r="L69"/>
  <c r="N69" s="1"/>
  <c r="P69" s="1"/>
  <c r="N46"/>
  <c r="N60"/>
  <c r="N75"/>
  <c r="N59"/>
  <c r="N76"/>
  <c r="A45"/>
  <c r="A63"/>
  <c r="N21"/>
  <c r="N72"/>
  <c r="P72" s="1"/>
  <c r="L20"/>
  <c r="N15"/>
  <c r="N93"/>
  <c r="P98"/>
  <c r="N98"/>
  <c r="N31"/>
  <c r="P31" s="1"/>
  <c r="L85"/>
  <c r="N85" s="1"/>
  <c r="P85" s="1"/>
  <c r="N83"/>
  <c r="N40"/>
  <c r="P40" s="1"/>
  <c r="K95"/>
  <c r="A26"/>
  <c r="A27" s="1"/>
  <c r="A29"/>
  <c r="A30" s="1"/>
  <c r="A31" s="1"/>
  <c r="A35" s="1"/>
  <c r="A33" s="1"/>
  <c r="A42" s="1"/>
  <c r="A70" s="1"/>
  <c r="A71" s="1"/>
  <c r="A72" s="1"/>
  <c r="M14"/>
  <c r="N79"/>
  <c r="P79" s="1"/>
  <c r="N70" l="1"/>
  <c r="N44"/>
  <c r="M43"/>
  <c r="N43" s="1"/>
  <c r="L101"/>
  <c r="A64"/>
  <c r="A66"/>
  <c r="A67" s="1"/>
  <c r="A61"/>
  <c r="N28"/>
  <c r="P28" s="1"/>
  <c r="N20"/>
  <c r="N14"/>
  <c r="M101" l="1"/>
  <c r="N101" s="1"/>
  <c r="N13" l="1"/>
</calcChain>
</file>

<file path=xl/sharedStrings.xml><?xml version="1.0" encoding="utf-8"?>
<sst xmlns="http://schemas.openxmlformats.org/spreadsheetml/2006/main" count="823" uniqueCount="176">
  <si>
    <t>014</t>
  </si>
  <si>
    <t>06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</si>
  <si>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</si>
  <si>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151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</si>
  <si>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</si>
  <si>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</si>
  <si>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</si>
  <si>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001</t>
  </si>
  <si>
    <t>Дотации бюджетам муниципальных районов на выравнивание бюджетной обеспеченности</t>
  </si>
  <si>
    <t>999</t>
  </si>
  <si>
    <t>18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</si>
  <si>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</si>
  <si>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19</t>
  </si>
  <si>
    <t>ВОЗВРАТ ОСТАТКОВ СУБСИДИЙ, СУБВЕНЦИЙ И ИНЫХ МЕЖБЮДЖЕТНЫХ ТРАНСФЕРТОВ, ИМЕЮЩИХ ЦЕЛЕВОЕ НАЗНАЧЕНИЕ, ПРОШЛЫХ ЛЕТ</t>
  </si>
  <si>
    <t>04</t>
  </si>
  <si>
    <t>Иные межбюджетные трансферты</t>
  </si>
  <si>
    <t>094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</si>
  <si>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</si>
  <si>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</si>
  <si>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(тыс. рублей)</t>
  </si>
  <si>
    <t>№ строки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</si>
  <si>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</si>
  <si>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</si>
  <si>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</si>
  <si>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</si>
  <si>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</si>
  <si>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</si>
  <si>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</si>
  <si>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</si>
  <si>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</si>
  <si>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</si>
  <si>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</si>
  <si>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00</t>
  </si>
  <si>
    <t>0000</t>
  </si>
  <si>
    <t>НАЛОГОВЫЕ И НЕНАЛОГОВЫЕ ДОХОДЫ</t>
  </si>
  <si>
    <t>182</t>
  </si>
  <si>
    <t>01</t>
  </si>
  <si>
    <t>НАЛОГИ НА ПРИБЫЛЬ, ДОХОДЫ</t>
  </si>
  <si>
    <t>110</t>
  </si>
  <si>
    <t>010</t>
  </si>
  <si>
    <t>02</t>
  </si>
  <si>
    <t>Налоги на имущество</t>
  </si>
  <si>
    <t>Земельный налог</t>
  </si>
  <si>
    <t>018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</si>
  <si>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</si>
  <si>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</si>
  <si>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</t>
  </si>
  <si>
    <t>Наименование групп, подгрупп, статей, подстатей, элементов, подвидов доходов, кодов классификации операций сектора государственного управления, относящихся к доходам бюджетов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</si>
  <si>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</si>
  <si>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</si>
  <si>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</si>
  <si>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</si>
  <si>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</si>
  <si>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</si>
  <si>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</si>
  <si>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</si>
  <si>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Налог на доходы физических лиц</t>
  </si>
  <si>
    <t>020</t>
  </si>
  <si>
    <t>030</t>
  </si>
  <si>
    <t>040</t>
  </si>
  <si>
    <t>05</t>
  </si>
  <si>
    <t>03</t>
  </si>
  <si>
    <t>08</t>
  </si>
  <si>
    <t>ГОСУДАРСТВЕННАЯ ПОШЛИНА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</si>
  <si>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</si>
  <si>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</t>
    </r>
    <r>
      <rPr>
        <sz val="10"/>
        <rFont val="Times New Roman"/>
        <family val="1"/>
        <charset val="204"/>
      </rPr>
      <t xml:space="preserve"> Налогового кодекса Российской Федерации</t>
    </r>
  </si>
  <si>
    <t>230</t>
  </si>
  <si>
    <t>240</t>
  </si>
  <si>
    <t>250</t>
  </si>
  <si>
    <t>260</t>
  </si>
  <si>
    <t>Налог на имущество физических лиц</t>
  </si>
  <si>
    <t>НАЛОГИ НА ТОВАРЫ (РАБОТЫ, УСЛУГИ), РЕАЛИЗУЕМЫЕ НА ТЕРРИТОРИИ РОССИЙСКОЙ ФЕДЕРАЦИИ</t>
  </si>
  <si>
    <t>Дотации бюджетам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</si>
  <si>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</si>
  <si>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</si>
  <si>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Код классификации доходов бюджетов</t>
  </si>
  <si>
    <t>100</t>
  </si>
  <si>
    <t>017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</si>
  <si>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</si>
  <si>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</si>
  <si>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</si>
  <si>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</si>
  <si>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</si>
  <si>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1000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</si>
  <si>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</si>
  <si>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к решению Нижнесуэтукского Совета депутатов</t>
  </si>
  <si>
    <t>Приложение 2</t>
  </si>
  <si>
    <t>Земельный налог с физических лиц</t>
  </si>
  <si>
    <t>043</t>
  </si>
  <si>
    <t>Земельный налог с организаций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</si>
  <si>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</si>
  <si>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</si>
  <si>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</si>
  <si>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Исполнено</t>
  </si>
  <si>
    <t>%  исполнения</t>
  </si>
  <si>
    <t>Единый сельскохозяйственный налог (сумма платежа)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</si>
  <si>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</si>
  <si>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</si>
  <si>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</si>
  <si>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</si>
  <si>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025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</si>
  <si>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</si>
  <si>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 (за исключением земельных участков муниципальных бюджетных и автономных учреждений) </t>
  </si>
  <si>
    <t>Утверждено решением сельского Совета депутатов</t>
  </si>
  <si>
    <t>Уточнено решением сельского Совета депутатов</t>
  </si>
  <si>
    <t>17</t>
  </si>
  <si>
    <t>ПРОЧИЕ НЕНАЛОГОВЫЕ ДОХОДЫ</t>
  </si>
  <si>
    <t>15</t>
  </si>
  <si>
    <t>150</t>
  </si>
  <si>
    <t>Инициативные платежи</t>
  </si>
  <si>
    <t>Инициативные платежи, зачисляемые в бюджеты сельских поселений</t>
  </si>
  <si>
    <t>0001</t>
  </si>
  <si>
    <t>Инициативные платежи, зачисляемые в бюджеты сельских поселений от юридических лиц (индивидуальных предпринимателей)</t>
  </si>
  <si>
    <t>0002</t>
  </si>
  <si>
    <t>Инициативные платежи, зачисляемые в бюджеты сельских поселений от физических лиц</t>
  </si>
  <si>
    <t>16</t>
  </si>
  <si>
    <t>ШТРАФЫ, САНКЦИИ, ВОЗМЕЩЕНИЕ УЩЕРБА</t>
  </si>
  <si>
    <t>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</si>
  <si>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</si>
  <si>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</si>
  <si>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07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</si>
  <si>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</si>
  <si>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</si>
  <si>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</si>
  <si>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</si>
  <si>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20</t>
  </si>
  <si>
    <t>29</t>
  </si>
  <si>
    <t xml:space="preserve">Прочие субсидии </t>
  </si>
  <si>
    <t>Прочие субсидии бюджетам сельских поселений</t>
  </si>
  <si>
    <t>7571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</si>
  <si>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</si>
  <si>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49</t>
  </si>
  <si>
    <t>7641</t>
  </si>
  <si>
    <t>Прочие межбюджетные трансферты, передаваемые бюджетам сельских поселений на осуществление расходов, направленных на реализацию мероприятий по поддержке местных инициатив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</si>
  <si>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228 Налогового кодекса Российской Федерации</t>
  </si>
  <si>
    <t>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</si>
  <si>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</si>
  <si>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сельских поселений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</si>
  <si>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</si>
  <si>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09</t>
  </si>
  <si>
    <t>050</t>
  </si>
  <si>
    <t>053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</si>
  <si>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</si>
  <si>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30</t>
  </si>
  <si>
    <t>35</t>
  </si>
  <si>
    <t>118</t>
  </si>
  <si>
    <t>40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</si>
  <si>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</si>
  <si>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за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</si>
  <si>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</si>
  <si>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</si>
  <si>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</si>
  <si>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</si>
  <si>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</si>
  <si>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13</t>
  </si>
  <si>
    <t>ДОХОДЫ ОТ ОКАЗАНИЯ ПЛАТНЫХ УСЛУГ И КОМПЕНСАЦИИ ЗАТРАТ ГОСУДАРСТВА</t>
  </si>
  <si>
    <t>130</t>
  </si>
  <si>
    <t>Доходы от компенсации затрат государства</t>
  </si>
  <si>
    <t>990</t>
  </si>
  <si>
    <t>Прочие доходы от компенсации затрат государства</t>
  </si>
  <si>
    <t>995</t>
  </si>
  <si>
    <t>Прочие доходы от компенсации затрат бюджетов сельских поселений</t>
  </si>
  <si>
    <t>Субсидии бюджетам бюджетной системы Российской Федерации (межбюджетные субсидии)</t>
  </si>
  <si>
    <t>ДОХОДЫ НИЖНЕСУЭТУКСКОГО БЮДЖЕТА ПО КОДАМ ВИДОВ ДОХОДОВ, ПОДВИДОВ ДОХОДОВ, КЛАССИФИКАЦИИ ОПЕРАЦИЙ СЕКТОРА ГОСУДАРСТВЕННОГО УПРАВЛЕНИЯ, ОТНОСЯЩИХСЯ К ДОХОДАМ БЮДЖЕТА, ЗА 2024 ГОД</t>
  </si>
  <si>
    <t>7509</t>
  </si>
  <si>
    <t>Субсидии бюджетам муниципальных образований на капитальный ремонт автомобильных дорог общего пользования местного значения за счет средств дорожного фонда Красноярского края в рамках ведомственного проекта "Дороги красноярья" государственной программы Красноярского края "Развитие транспортной системы"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</si>
  <si>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</si>
  <si>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</si>
  <si>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</si>
  <si>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024</t>
  </si>
  <si>
    <t>7514</t>
  </si>
  <si>
    <t>Субвенция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</si>
  <si>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и 228 Налогового кодекса Российской Федерации</t>
    </r>
  </si>
  <si>
    <t>Налог на имущество физических лиц взимаемых по ставкам применяемым к объектам налогообложения расположенными в границах поселений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</si>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</sst>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0" fontId="5" fillId="0" borderId="0" xfId="0" applyFont="1" applyFill="1" applyBorder="1"/>
    <xf numFmtId="4" fontId="5" fillId="0" borderId="0" xfId="0" applyNumberFormat="1" applyFont="1" applyFill="1" applyBorder="1"/>
    <xf numFmtId="4" fontId="3" fillId="0" borderId="0" xfId="0" applyNumberFormat="1" applyFont="1" applyFill="1" applyBorder="1"/>
    <xf numFmtId="0" fontId="6" fillId="0" borderId="0" xfId="0" applyFont="1" applyFill="1" applyBorder="1"/>
    <xf numFmtId="4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Font="1" applyFill="1" applyBorder="1"/>
    <xf numFmtId="4" fontId="6" fillId="0" borderId="0" xfId="0" applyNumberFormat="1" applyFont="1" applyFill="1" applyBorder="1"/>
    <xf numFmtId="4" fontId="10" fillId="0" borderId="0" xfId="0" applyNumberFormat="1" applyFont="1" applyFill="1" applyBorder="1"/>
    <xf numFmtId="4" fontId="2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 vertical="center" wrapText="1" shrinkToFit="1"/>
    </xf>
    <xf numFmtId="0" fontId="3" fillId="0" borderId="5" xfId="0" applyNumberFormat="1" applyFont="1" applyFill="1" applyBorder="1" applyAlignment="1">
      <alignment horizontal="justify" vertical="center" wrapText="1" shrinkToFit="1"/>
    </xf>
    <xf numFmtId="0" fontId="2" fillId="0" borderId="5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3" fillId="0" borderId="6" xfId="0" applyNumberFormat="1" applyFont="1" applyFill="1" applyBorder="1" applyAlignment="1">
      <alignment horizontal="justify" vertical="center" wrapText="1" shrinkToFit="1"/>
    </xf>
    <xf numFmtId="0" fontId="3" fillId="0" borderId="7" xfId="0" applyNumberFormat="1" applyFont="1" applyFill="1" applyBorder="1" applyAlignment="1">
      <alignment horizontal="justify" vertical="center" wrapText="1" shrinkToFit="1"/>
    </xf>
    <xf numFmtId="0" fontId="11" fillId="0" borderId="5" xfId="0" applyFont="1" applyFill="1" applyBorder="1" applyAlignment="1">
      <alignment horizontal="justify" vertical="center" wrapText="1"/>
    </xf>
    <xf numFmtId="2" fontId="2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6" fillId="0" borderId="8" xfId="2" applyNumberFormat="1" applyFont="1" applyFill="1" applyBorder="1" applyAlignment="1" applyProtection="1">
      <alignment horizontal="center" vertical="center" textRotation="90" wrapText="1"/>
    </xf>
    <xf numFmtId="2" fontId="5" fillId="0" borderId="8" xfId="2" applyNumberFormat="1" applyFont="1" applyFill="1" applyBorder="1" applyAlignment="1" applyProtection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1" fontId="5" fillId="0" borderId="8" xfId="2" applyNumberFormat="1" applyFon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justify" vertical="center" wrapText="1" shrinkToFit="1"/>
    </xf>
    <xf numFmtId="0" fontId="2" fillId="2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49" fontId="3" fillId="0" borderId="1" xfId="1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0" fontId="3" fillId="0" borderId="5" xfId="0" applyNumberFormat="1" applyFont="1" applyFill="1" applyBorder="1" applyAlignment="1">
      <alignment horizontal="left" vertical="top" wrapText="1" shrinkToFit="1"/>
    </xf>
    <xf numFmtId="0" fontId="2" fillId="0" borderId="5" xfId="0" applyNumberFormat="1" applyFont="1" applyFill="1" applyBorder="1" applyAlignment="1">
      <alignment horizontal="left" vertical="top" wrapText="1" shrinkToFit="1"/>
    </xf>
    <xf numFmtId="49" fontId="3" fillId="0" borderId="1" xfId="0" applyNumberFormat="1" applyFont="1" applyFill="1" applyBorder="1" applyAlignment="1">
      <alignment vertical="justify"/>
    </xf>
    <xf numFmtId="49" fontId="2" fillId="0" borderId="1" xfId="0" applyNumberFormat="1" applyFont="1" applyFill="1" applyBorder="1" applyAlignment="1">
      <alignment vertical="justify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justify" vertical="top" wrapText="1"/>
    </xf>
    <xf numFmtId="49" fontId="6" fillId="0" borderId="6" xfId="0" applyNumberFormat="1" applyFont="1" applyFill="1" applyBorder="1" applyAlignment="1">
      <alignment horizontal="center" vertical="center" wrapText="1" shrinkToFit="1"/>
    </xf>
    <xf numFmtId="0" fontId="2" fillId="0" borderId="11" xfId="0" quotePrefix="1" applyNumberFormat="1" applyFont="1" applyFill="1" applyBorder="1" applyAlignment="1">
      <alignment horizontal="justify" vertical="top" wrapText="1"/>
    </xf>
    <xf numFmtId="0" fontId="2" fillId="0" borderId="12" xfId="0" quotePrefix="1" applyNumberFormat="1" applyFont="1" applyFill="1" applyBorder="1" applyAlignment="1">
      <alignment horizontal="justify" vertical="top" wrapText="1"/>
    </xf>
    <xf numFmtId="0" fontId="2" fillId="0" borderId="6" xfId="0" quotePrefix="1" applyNumberFormat="1" applyFont="1" applyFill="1" applyBorder="1" applyAlignment="1">
      <alignment horizontal="justify" vertical="top" wrapText="1"/>
    </xf>
    <xf numFmtId="0" fontId="2" fillId="0" borderId="3" xfId="0" quotePrefix="1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/>
    <xf numFmtId="0" fontId="11" fillId="0" borderId="5" xfId="0" applyNumberFormat="1" applyFont="1" applyFill="1" applyBorder="1" applyAlignment="1">
      <alignment horizontal="left" vertical="top" wrapText="1" shrinkToFit="1"/>
    </xf>
    <xf numFmtId="165" fontId="7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/>
    <xf numFmtId="165" fontId="3" fillId="2" borderId="2" xfId="0" applyNumberFormat="1" applyFont="1" applyFill="1" applyBorder="1"/>
    <xf numFmtId="165" fontId="3" fillId="0" borderId="5" xfId="0" applyNumberFormat="1" applyFont="1" applyFill="1" applyBorder="1" applyAlignment="1">
      <alignment horizontal="right" wrapText="1"/>
    </xf>
    <xf numFmtId="165" fontId="3" fillId="2" borderId="5" xfId="0" applyNumberFormat="1" applyFont="1" applyFill="1" applyBorder="1" applyAlignment="1">
      <alignment horizontal="justify" vertical="center" wrapText="1"/>
    </xf>
    <xf numFmtId="165" fontId="3" fillId="0" borderId="5" xfId="0" applyNumberFormat="1" applyFont="1" applyFill="1" applyBorder="1" applyAlignment="1">
      <alignment horizontal="justify" vertical="center" wrapText="1"/>
    </xf>
    <xf numFmtId="165" fontId="3" fillId="0" borderId="13" xfId="0" applyNumberFormat="1" applyFont="1" applyFill="1" applyBorder="1" applyAlignment="1">
      <alignment horizontal="right" wrapText="1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2" xfId="1" applyNumberFormat="1" applyFont="1" applyFill="1" applyBorder="1"/>
    <xf numFmtId="165" fontId="3" fillId="0" borderId="5" xfId="0" applyNumberFormat="1" applyFont="1" applyFill="1" applyBorder="1" applyAlignment="1">
      <alignment horizontal="justify" vertical="center" wrapText="1" shrinkToFit="1"/>
    </xf>
    <xf numFmtId="165" fontId="3" fillId="0" borderId="5" xfId="0" applyNumberFormat="1" applyFont="1" applyFill="1" applyBorder="1" applyAlignment="1">
      <alignment horizontal="right" vertical="center" wrapText="1" shrinkToFit="1"/>
    </xf>
    <xf numFmtId="165" fontId="3" fillId="0" borderId="5" xfId="0" applyNumberFormat="1" applyFont="1" applyFill="1" applyBorder="1" applyAlignment="1">
      <alignment horizontal="left" vertical="top" wrapText="1" shrinkToFit="1"/>
    </xf>
    <xf numFmtId="165" fontId="3" fillId="0" borderId="14" xfId="0" applyNumberFormat="1" applyFont="1" applyFill="1" applyBorder="1"/>
    <xf numFmtId="165" fontId="3" fillId="0" borderId="6" xfId="0" applyNumberFormat="1" applyFont="1" applyFill="1" applyBorder="1" applyAlignment="1">
      <alignment horizontal="justify" vertical="center" wrapText="1" shrinkToFit="1"/>
    </xf>
    <xf numFmtId="165" fontId="7" fillId="0" borderId="15" xfId="0" applyNumberFormat="1" applyFont="1" applyFill="1" applyBorder="1"/>
    <xf numFmtId="165" fontId="3" fillId="0" borderId="13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wrapText="1"/>
    </xf>
    <xf numFmtId="0" fontId="2" fillId="0" borderId="5" xfId="0" applyFont="1" applyFill="1" applyBorder="1" applyAlignment="1">
      <alignment horizontal="justify" wrapText="1"/>
    </xf>
    <xf numFmtId="166" fontId="3" fillId="3" borderId="2" xfId="0" applyNumberFormat="1" applyFont="1" applyFill="1" applyBorder="1"/>
    <xf numFmtId="166" fontId="2" fillId="3" borderId="2" xfId="0" applyNumberFormat="1" applyFont="1" applyFill="1" applyBorder="1"/>
    <xf numFmtId="1" fontId="5" fillId="0" borderId="18" xfId="2" applyNumberFormat="1" applyFont="1" applyFill="1" applyBorder="1" applyAlignment="1" applyProtection="1">
      <alignment horizontal="center" vertical="top" wrapText="1"/>
    </xf>
    <xf numFmtId="165" fontId="3" fillId="0" borderId="19" xfId="0" applyNumberFormat="1" applyFont="1" applyFill="1" applyBorder="1"/>
    <xf numFmtId="166" fontId="3" fillId="3" borderId="20" xfId="0" applyNumberFormat="1" applyFont="1" applyFill="1" applyBorder="1"/>
    <xf numFmtId="165" fontId="2" fillId="0" borderId="2" xfId="1" applyNumberFormat="1" applyFont="1" applyFill="1" applyBorder="1"/>
    <xf numFmtId="49" fontId="3" fillId="0" borderId="10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left" vertical="top" wrapText="1" shrinkToFit="1"/>
    </xf>
    <xf numFmtId="165" fontId="14" fillId="3" borderId="2" xfId="0" applyNumberFormat="1" applyFont="1" applyFill="1" applyBorder="1"/>
    <xf numFmtId="165" fontId="15" fillId="3" borderId="2" xfId="0" applyNumberFormat="1" applyFont="1" applyFill="1" applyBorder="1" applyAlignment="1">
      <alignment horizontal="right"/>
    </xf>
    <xf numFmtId="49" fontId="2" fillId="3" borderId="10" xfId="0" applyNumberFormat="1" applyFont="1" applyFill="1" applyBorder="1" applyAlignment="1">
      <alignment horizontal="center"/>
    </xf>
    <xf numFmtId="49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/>
    </xf>
    <xf numFmtId="164" fontId="3" fillId="3" borderId="1" xfId="2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vertical="justify"/>
    </xf>
    <xf numFmtId="49" fontId="3" fillId="3" borderId="10" xfId="0" applyNumberFormat="1" applyFont="1" applyFill="1" applyBorder="1" applyAlignment="1">
      <alignment vertical="justify"/>
    </xf>
    <xf numFmtId="49" fontId="2" fillId="3" borderId="1" xfId="0" applyNumberFormat="1" applyFont="1" applyFill="1" applyBorder="1" applyAlignment="1">
      <alignment vertical="justify"/>
    </xf>
    <xf numFmtId="49" fontId="2" fillId="3" borderId="10" xfId="0" applyNumberFormat="1" applyFont="1" applyFill="1" applyBorder="1" applyAlignment="1">
      <alignment vertical="justify"/>
    </xf>
    <xf numFmtId="49" fontId="3" fillId="3" borderId="3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 vertical="justify"/>
    </xf>
    <xf numFmtId="49" fontId="2" fillId="3" borderId="10" xfId="0" applyNumberFormat="1" applyFont="1" applyFill="1" applyBorder="1" applyAlignment="1">
      <alignment horizontal="center" vertical="justify"/>
    </xf>
    <xf numFmtId="165" fontId="3" fillId="3" borderId="2" xfId="0" applyNumberFormat="1" applyFont="1" applyFill="1" applyBorder="1"/>
    <xf numFmtId="165" fontId="3" fillId="3" borderId="5" xfId="0" applyNumberFormat="1" applyFont="1" applyFill="1" applyBorder="1" applyAlignment="1">
      <alignment horizontal="right" vertical="center" wrapText="1" shrinkToFit="1"/>
    </xf>
    <xf numFmtId="1" fontId="16" fillId="0" borderId="8" xfId="2" applyNumberFormat="1" applyFont="1" applyFill="1" applyBorder="1" applyAlignment="1" applyProtection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justify"/>
    </xf>
    <xf numFmtId="49" fontId="2" fillId="3" borderId="1" xfId="0" applyNumberFormat="1" applyFont="1" applyFill="1" applyBorder="1" applyAlignment="1">
      <alignment horizontal="center" vertical="justify"/>
    </xf>
    <xf numFmtId="165" fontId="3" fillId="0" borderId="5" xfId="0" applyNumberFormat="1" applyFont="1" applyFill="1" applyBorder="1" applyAlignment="1">
      <alignment horizontal="right" wrapText="1" shrinkToFit="1"/>
    </xf>
    <xf numFmtId="165" fontId="2" fillId="0" borderId="2" xfId="0" applyNumberFormat="1" applyFont="1" applyFill="1" applyBorder="1"/>
    <xf numFmtId="165" fontId="17" fillId="0" borderId="2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/>
    <xf numFmtId="49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right"/>
    </xf>
    <xf numFmtId="0" fontId="2" fillId="0" borderId="5" xfId="0" quotePrefix="1" applyNumberFormat="1" applyFont="1" applyFill="1" applyBorder="1" applyAlignment="1">
      <alignment horizontal="justify" vertical="top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Коды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0"/>
  <sheetViews>
    <sheetView tabSelected="1" zoomScaleNormal="100" zoomScaleSheetLayoutView="100" workbookViewId="0">
      <selection activeCell="A96" sqref="A96"/>
    </sheetView>
  </sheetViews>
  <sheetFormatPr defaultRowHeight="12.75"/>
  <cols>
    <col min="1" max="1" width="4.7109375" style="30" customWidth="1"/>
    <col min="2" max="2" width="4.28515625" style="14" customWidth="1"/>
    <col min="3" max="3" width="2.140625" style="14" customWidth="1"/>
    <col min="4" max="4" width="2.7109375" style="14" customWidth="1"/>
    <col min="5" max="5" width="4.7109375" style="14" customWidth="1"/>
    <col min="6" max="6" width="3.7109375" style="14" customWidth="1"/>
    <col min="7" max="7" width="3" style="14" customWidth="1"/>
    <col min="8" max="8" width="5.42578125" style="14" customWidth="1"/>
    <col min="9" max="9" width="6.42578125" style="14" customWidth="1"/>
    <col min="10" max="10" width="95.5703125" style="23" customWidth="1"/>
    <col min="11" max="12" width="11.140625" style="23" customWidth="1"/>
    <col min="13" max="13" width="9.7109375" style="23" customWidth="1"/>
    <col min="14" max="14" width="12.7109375" style="1" customWidth="1"/>
    <col min="15" max="15" width="10.140625" style="2" customWidth="1"/>
    <col min="16" max="16" width="10.42578125" style="2" bestFit="1" customWidth="1"/>
    <col min="17" max="16384" width="9.140625" style="1"/>
  </cols>
  <sheetData>
    <row r="1" spans="1:16">
      <c r="J1" s="47"/>
      <c r="K1" s="47"/>
      <c r="L1" s="47"/>
      <c r="M1" s="47"/>
      <c r="N1" s="48" t="s">
        <v>86</v>
      </c>
    </row>
    <row r="2" spans="1:16">
      <c r="J2" s="47"/>
      <c r="K2" s="47"/>
      <c r="L2" s="47"/>
      <c r="M2" s="47"/>
      <c r="N2" s="49" t="s">
        <v>85</v>
      </c>
    </row>
    <row r="3" spans="1:16">
      <c r="J3" s="47"/>
      <c r="K3" s="47"/>
      <c r="L3" s="47"/>
      <c r="M3" s="47"/>
      <c r="N3" s="49"/>
    </row>
    <row r="4" spans="1:16" ht="18.75" customHeight="1">
      <c r="A4" s="108" t="s">
        <v>163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6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6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6" ht="4.5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6" s="3" customFormat="1" ht="12" thickBot="1">
      <c r="A9" s="31"/>
      <c r="B9" s="15"/>
      <c r="C9" s="15"/>
      <c r="D9" s="15"/>
      <c r="E9" s="15"/>
      <c r="F9" s="15"/>
      <c r="G9" s="15"/>
      <c r="H9" s="15"/>
      <c r="I9" s="15"/>
      <c r="J9" s="110" t="s">
        <v>19</v>
      </c>
      <c r="K9" s="110"/>
      <c r="L9" s="110"/>
      <c r="M9" s="110"/>
      <c r="N9" s="110"/>
      <c r="O9" s="4"/>
      <c r="P9" s="4"/>
    </row>
    <row r="10" spans="1:16" s="6" customFormat="1" ht="10.5" customHeight="1">
      <c r="A10" s="115" t="s">
        <v>20</v>
      </c>
      <c r="B10" s="116" t="s">
        <v>75</v>
      </c>
      <c r="C10" s="117"/>
      <c r="D10" s="117"/>
      <c r="E10" s="117"/>
      <c r="F10" s="117"/>
      <c r="G10" s="117"/>
      <c r="H10" s="117"/>
      <c r="I10" s="117"/>
      <c r="J10" s="111" t="s">
        <v>47</v>
      </c>
      <c r="K10" s="52"/>
      <c r="L10" s="52"/>
      <c r="M10" s="53"/>
      <c r="N10" s="112" t="s">
        <v>94</v>
      </c>
      <c r="O10" s="10"/>
      <c r="P10" s="10"/>
    </row>
    <row r="11" spans="1:16" s="6" customFormat="1" ht="75" customHeight="1">
      <c r="A11" s="115"/>
      <c r="B11" s="16" t="s">
        <v>48</v>
      </c>
      <c r="C11" s="16" t="s">
        <v>49</v>
      </c>
      <c r="D11" s="16" t="s">
        <v>50</v>
      </c>
      <c r="E11" s="16" t="s">
        <v>51</v>
      </c>
      <c r="F11" s="16" t="s">
        <v>52</v>
      </c>
      <c r="G11" s="16" t="s">
        <v>53</v>
      </c>
      <c r="H11" s="16" t="s">
        <v>54</v>
      </c>
      <c r="I11" s="16" t="s">
        <v>55</v>
      </c>
      <c r="J11" s="111"/>
      <c r="K11" s="54" t="s">
        <v>103</v>
      </c>
      <c r="L11" s="54" t="s">
        <v>104</v>
      </c>
      <c r="M11" s="55" t="s">
        <v>93</v>
      </c>
      <c r="N11" s="113"/>
      <c r="O11" s="10"/>
      <c r="P11" s="10"/>
    </row>
    <row r="12" spans="1:16" s="6" customFormat="1" ht="10.5">
      <c r="A12" s="32"/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28</v>
      </c>
      <c r="J12" s="42" t="s">
        <v>29</v>
      </c>
      <c r="K12" s="51"/>
      <c r="L12" s="51"/>
      <c r="M12" s="51"/>
      <c r="N12" s="18" t="s">
        <v>30</v>
      </c>
      <c r="O12" s="10"/>
      <c r="P12" s="11"/>
    </row>
    <row r="13" spans="1:16" s="8" customFormat="1" ht="14.25">
      <c r="A13" s="33" t="s">
        <v>21</v>
      </c>
      <c r="B13" s="19" t="s">
        <v>31</v>
      </c>
      <c r="C13" s="19" t="s">
        <v>21</v>
      </c>
      <c r="D13" s="19" t="s">
        <v>32</v>
      </c>
      <c r="E13" s="19" t="s">
        <v>32</v>
      </c>
      <c r="F13" s="19" t="s">
        <v>31</v>
      </c>
      <c r="G13" s="19" t="s">
        <v>32</v>
      </c>
      <c r="H13" s="19" t="s">
        <v>33</v>
      </c>
      <c r="I13" s="19" t="s">
        <v>31</v>
      </c>
      <c r="J13" s="24" t="s">
        <v>34</v>
      </c>
      <c r="K13" s="58">
        <f>K14+K28++K40+K20+K26+K48</f>
        <v>1035.8</v>
      </c>
      <c r="L13" s="58">
        <f>L14+L28++L40+L20+L26+L58+L63+L48+L54</f>
        <v>1165.5999999999999</v>
      </c>
      <c r="M13" s="58">
        <f>M14+M28++M40+M20+M26+M58+M63+M48+M54</f>
        <v>1234.0999999999999</v>
      </c>
      <c r="N13" s="58">
        <f>M13/L13*100</f>
        <v>105.8768016472203</v>
      </c>
      <c r="O13" s="12"/>
      <c r="P13" s="7"/>
    </row>
    <row r="14" spans="1:16" s="9" customFormat="1" ht="14.25">
      <c r="A14" s="36">
        <f>A13+1</f>
        <v>2</v>
      </c>
      <c r="B14" s="19" t="s">
        <v>35</v>
      </c>
      <c r="C14" s="19" t="s">
        <v>21</v>
      </c>
      <c r="D14" s="19" t="s">
        <v>36</v>
      </c>
      <c r="E14" s="19" t="s">
        <v>32</v>
      </c>
      <c r="F14" s="19" t="s">
        <v>31</v>
      </c>
      <c r="G14" s="19" t="s">
        <v>32</v>
      </c>
      <c r="H14" s="19" t="s">
        <v>33</v>
      </c>
      <c r="I14" s="19" t="s">
        <v>31</v>
      </c>
      <c r="J14" s="24" t="s">
        <v>37</v>
      </c>
      <c r="K14" s="59">
        <f>K15</f>
        <v>142.80000000000001</v>
      </c>
      <c r="L14" s="59">
        <f>L15</f>
        <v>125</v>
      </c>
      <c r="M14" s="59">
        <f>M15</f>
        <v>148.9</v>
      </c>
      <c r="N14" s="58">
        <f t="shared" ref="N14:N101" si="0">M14/L14*100</f>
        <v>119.12</v>
      </c>
      <c r="O14" s="2"/>
      <c r="P14" s="5"/>
    </row>
    <row r="15" spans="1:16" s="9" customFormat="1" ht="14.25">
      <c r="A15" s="36">
        <f t="shared" ref="A15:A99" si="1">A14+1</f>
        <v>3</v>
      </c>
      <c r="B15" s="19" t="s">
        <v>35</v>
      </c>
      <c r="C15" s="19" t="s">
        <v>21</v>
      </c>
      <c r="D15" s="19" t="s">
        <v>36</v>
      </c>
      <c r="E15" s="19" t="s">
        <v>40</v>
      </c>
      <c r="F15" s="19" t="s">
        <v>31</v>
      </c>
      <c r="G15" s="19" t="s">
        <v>36</v>
      </c>
      <c r="H15" s="19" t="s">
        <v>33</v>
      </c>
      <c r="I15" s="19" t="s">
        <v>38</v>
      </c>
      <c r="J15" s="24" t="s">
        <v>56</v>
      </c>
      <c r="K15" s="59">
        <f>K17+K19+K16+K18</f>
        <v>142.80000000000001</v>
      </c>
      <c r="L15" s="59">
        <f>L17+L19+L16+L18</f>
        <v>125</v>
      </c>
      <c r="M15" s="59">
        <f>M17+M19+M16+M18</f>
        <v>148.9</v>
      </c>
      <c r="N15" s="58">
        <f t="shared" si="0"/>
        <v>119.12</v>
      </c>
      <c r="O15" s="2"/>
      <c r="P15" s="7"/>
    </row>
    <row r="16" spans="1:16" ht="41.25">
      <c r="A16" s="36">
        <f t="shared" si="1"/>
        <v>4</v>
      </c>
      <c r="B16" s="13" t="s">
        <v>35</v>
      </c>
      <c r="C16" s="13" t="s">
        <v>21</v>
      </c>
      <c r="D16" s="13" t="s">
        <v>36</v>
      </c>
      <c r="E16" s="13" t="s">
        <v>40</v>
      </c>
      <c r="F16" s="13" t="s">
        <v>39</v>
      </c>
      <c r="G16" s="13" t="s">
        <v>36</v>
      </c>
      <c r="H16" s="13" t="s">
        <v>33</v>
      </c>
      <c r="I16" s="13" t="s">
        <v>38</v>
      </c>
      <c r="J16" s="38" t="s">
        <v>172</v>
      </c>
      <c r="K16" s="60">
        <v>142.80000000000001</v>
      </c>
      <c r="L16" s="60">
        <v>125</v>
      </c>
      <c r="M16" s="59">
        <v>148.9</v>
      </c>
      <c r="N16" s="58">
        <f t="shared" si="0"/>
        <v>119.12</v>
      </c>
      <c r="O16" s="2">
        <v>0</v>
      </c>
      <c r="P16" s="7">
        <f>N16-O16</f>
        <v>119.12</v>
      </c>
    </row>
    <row r="17" spans="1:16" ht="51" hidden="1">
      <c r="A17" s="36">
        <f t="shared" si="1"/>
        <v>5</v>
      </c>
      <c r="B17" s="13" t="s">
        <v>35</v>
      </c>
      <c r="C17" s="13" t="s">
        <v>21</v>
      </c>
      <c r="D17" s="13" t="s">
        <v>36</v>
      </c>
      <c r="E17" s="13" t="s">
        <v>40</v>
      </c>
      <c r="F17" s="13" t="s">
        <v>58</v>
      </c>
      <c r="G17" s="13" t="s">
        <v>36</v>
      </c>
      <c r="H17" s="13" t="s">
        <v>33</v>
      </c>
      <c r="I17" s="13" t="s">
        <v>38</v>
      </c>
      <c r="J17" s="26" t="s">
        <v>134</v>
      </c>
      <c r="K17" s="59"/>
      <c r="L17" s="59"/>
      <c r="M17" s="61"/>
      <c r="N17" s="58" t="e">
        <f t="shared" si="0"/>
        <v>#DIV/0!</v>
      </c>
      <c r="O17" s="2">
        <v>0</v>
      </c>
      <c r="P17" s="7" t="e">
        <f>N17-O17</f>
        <v>#DIV/0!</v>
      </c>
    </row>
    <row r="18" spans="1:16" s="9" customFormat="1" ht="25.5" hidden="1" customHeight="1">
      <c r="A18" s="36">
        <f t="shared" si="1"/>
        <v>6</v>
      </c>
      <c r="B18" s="13" t="s">
        <v>35</v>
      </c>
      <c r="C18" s="13" t="s">
        <v>21</v>
      </c>
      <c r="D18" s="13" t="s">
        <v>36</v>
      </c>
      <c r="E18" s="13" t="s">
        <v>40</v>
      </c>
      <c r="F18" s="13" t="s">
        <v>58</v>
      </c>
      <c r="G18" s="13" t="s">
        <v>36</v>
      </c>
      <c r="H18" s="13" t="s">
        <v>33</v>
      </c>
      <c r="I18" s="13" t="s">
        <v>38</v>
      </c>
      <c r="J18" s="39" t="s">
        <v>64</v>
      </c>
      <c r="K18" s="60">
        <v>0</v>
      </c>
      <c r="L18" s="60">
        <v>0</v>
      </c>
      <c r="M18" s="62"/>
      <c r="N18" s="58" t="e">
        <f t="shared" si="0"/>
        <v>#DIV/0!</v>
      </c>
      <c r="O18" s="2">
        <v>0</v>
      </c>
      <c r="P18" s="7" t="e">
        <f>N18-O18</f>
        <v>#DIV/0!</v>
      </c>
    </row>
    <row r="19" spans="1:16" ht="38.25" hidden="1" customHeight="1">
      <c r="A19" s="36">
        <f t="shared" si="1"/>
        <v>7</v>
      </c>
      <c r="B19" s="13" t="s">
        <v>35</v>
      </c>
      <c r="C19" s="13" t="s">
        <v>21</v>
      </c>
      <c r="D19" s="13" t="s">
        <v>36</v>
      </c>
      <c r="E19" s="13" t="s">
        <v>40</v>
      </c>
      <c r="F19" s="13" t="s">
        <v>59</v>
      </c>
      <c r="G19" s="13" t="s">
        <v>36</v>
      </c>
      <c r="H19" s="13" t="s">
        <v>33</v>
      </c>
      <c r="I19" s="13" t="s">
        <v>38</v>
      </c>
      <c r="J19" s="26" t="s">
        <v>65</v>
      </c>
      <c r="K19" s="59"/>
      <c r="L19" s="59"/>
      <c r="M19" s="63"/>
      <c r="N19" s="58" t="e">
        <f t="shared" si="0"/>
        <v>#DIV/0!</v>
      </c>
      <c r="O19" s="2">
        <v>0</v>
      </c>
      <c r="P19" s="7" t="e">
        <f>N19-O19</f>
        <v>#DIV/0!</v>
      </c>
    </row>
    <row r="20" spans="1:16" ht="29.25" customHeight="1">
      <c r="A20" s="36">
        <v>5</v>
      </c>
      <c r="B20" s="19" t="s">
        <v>31</v>
      </c>
      <c r="C20" s="19" t="s">
        <v>21</v>
      </c>
      <c r="D20" s="19" t="s">
        <v>61</v>
      </c>
      <c r="E20" s="19" t="s">
        <v>32</v>
      </c>
      <c r="F20" s="19" t="s">
        <v>31</v>
      </c>
      <c r="G20" s="19" t="s">
        <v>32</v>
      </c>
      <c r="H20" s="19" t="s">
        <v>33</v>
      </c>
      <c r="I20" s="19" t="s">
        <v>31</v>
      </c>
      <c r="J20" s="40" t="s">
        <v>71</v>
      </c>
      <c r="K20" s="59">
        <f>K21</f>
        <v>298.09999999999997</v>
      </c>
      <c r="L20" s="59">
        <f>L21</f>
        <v>298.09999999999997</v>
      </c>
      <c r="M20" s="59">
        <f>M21</f>
        <v>319.79999999999995</v>
      </c>
      <c r="N20" s="58">
        <f t="shared" si="0"/>
        <v>107.27943643072794</v>
      </c>
      <c r="P20" s="7"/>
    </row>
    <row r="21" spans="1:16" ht="14.25">
      <c r="A21" s="36">
        <f t="shared" si="1"/>
        <v>6</v>
      </c>
      <c r="B21" s="19" t="s">
        <v>31</v>
      </c>
      <c r="C21" s="19" t="s">
        <v>21</v>
      </c>
      <c r="D21" s="19" t="s">
        <v>61</v>
      </c>
      <c r="E21" s="19" t="s">
        <v>32</v>
      </c>
      <c r="F21" s="19" t="s">
        <v>31</v>
      </c>
      <c r="G21" s="19" t="s">
        <v>36</v>
      </c>
      <c r="H21" s="19" t="s">
        <v>33</v>
      </c>
      <c r="I21" s="19" t="s">
        <v>38</v>
      </c>
      <c r="J21" s="40" t="s">
        <v>78</v>
      </c>
      <c r="K21" s="59">
        <f>K22+K23+K24+K25</f>
        <v>298.09999999999997</v>
      </c>
      <c r="L21" s="59">
        <f>L22+L23+L24+L25</f>
        <v>298.09999999999997</v>
      </c>
      <c r="M21" s="59">
        <f>M22+M23+M24+M25</f>
        <v>319.79999999999995</v>
      </c>
      <c r="N21" s="58">
        <f t="shared" si="0"/>
        <v>107.27943643072794</v>
      </c>
      <c r="P21" s="7"/>
    </row>
    <row r="22" spans="1:16" ht="38.25">
      <c r="A22" s="36">
        <f t="shared" si="1"/>
        <v>7</v>
      </c>
      <c r="B22" s="13" t="s">
        <v>76</v>
      </c>
      <c r="C22" s="13" t="s">
        <v>21</v>
      </c>
      <c r="D22" s="13" t="s">
        <v>61</v>
      </c>
      <c r="E22" s="13" t="s">
        <v>40</v>
      </c>
      <c r="F22" s="13" t="s">
        <v>66</v>
      </c>
      <c r="G22" s="13" t="s">
        <v>36</v>
      </c>
      <c r="H22" s="13" t="s">
        <v>33</v>
      </c>
      <c r="I22" s="13" t="s">
        <v>38</v>
      </c>
      <c r="J22" s="26" t="s">
        <v>79</v>
      </c>
      <c r="K22" s="59">
        <v>155.5</v>
      </c>
      <c r="L22" s="59">
        <v>155.5</v>
      </c>
      <c r="M22" s="61">
        <v>165.2</v>
      </c>
      <c r="N22" s="58">
        <f t="shared" si="0"/>
        <v>106.2379421221865</v>
      </c>
      <c r="O22" s="2">
        <v>0</v>
      </c>
      <c r="P22" s="7">
        <f>N22-O22</f>
        <v>106.2379421221865</v>
      </c>
    </row>
    <row r="23" spans="1:16" ht="38.25">
      <c r="A23" s="36">
        <f t="shared" si="1"/>
        <v>8</v>
      </c>
      <c r="B23" s="13" t="s">
        <v>76</v>
      </c>
      <c r="C23" s="13" t="s">
        <v>21</v>
      </c>
      <c r="D23" s="13" t="s">
        <v>61</v>
      </c>
      <c r="E23" s="13" t="s">
        <v>40</v>
      </c>
      <c r="F23" s="13" t="s">
        <v>67</v>
      </c>
      <c r="G23" s="13" t="s">
        <v>36</v>
      </c>
      <c r="H23" s="13" t="s">
        <v>33</v>
      </c>
      <c r="I23" s="13" t="s">
        <v>38</v>
      </c>
      <c r="J23" s="50" t="s">
        <v>80</v>
      </c>
      <c r="K23" s="59">
        <v>0.7</v>
      </c>
      <c r="L23" s="59">
        <v>0.7</v>
      </c>
      <c r="M23" s="61">
        <v>1</v>
      </c>
      <c r="N23" s="58">
        <f t="shared" si="0"/>
        <v>142.85714285714286</v>
      </c>
      <c r="O23" s="2">
        <v>0</v>
      </c>
      <c r="P23" s="7">
        <f>N23-O23</f>
        <v>142.85714285714286</v>
      </c>
    </row>
    <row r="24" spans="1:16" ht="38.25">
      <c r="A24" s="36">
        <f>A23+1</f>
        <v>9</v>
      </c>
      <c r="B24" s="13" t="s">
        <v>76</v>
      </c>
      <c r="C24" s="13" t="s">
        <v>21</v>
      </c>
      <c r="D24" s="13" t="s">
        <v>61</v>
      </c>
      <c r="E24" s="13" t="s">
        <v>40</v>
      </c>
      <c r="F24" s="13" t="s">
        <v>68</v>
      </c>
      <c r="G24" s="13" t="s">
        <v>36</v>
      </c>
      <c r="H24" s="13" t="s">
        <v>33</v>
      </c>
      <c r="I24" s="13" t="s">
        <v>38</v>
      </c>
      <c r="J24" s="50" t="s">
        <v>81</v>
      </c>
      <c r="K24" s="59">
        <v>161.19999999999999</v>
      </c>
      <c r="L24" s="59">
        <v>161.19999999999999</v>
      </c>
      <c r="M24" s="61">
        <v>171.6</v>
      </c>
      <c r="N24" s="58">
        <f t="shared" si="0"/>
        <v>106.45161290322579</v>
      </c>
      <c r="O24" s="2">
        <v>0</v>
      </c>
      <c r="P24" s="7">
        <f>N24-O24</f>
        <v>106.45161290322579</v>
      </c>
    </row>
    <row r="25" spans="1:16" ht="38.25">
      <c r="A25" s="36">
        <f>A24+1</f>
        <v>10</v>
      </c>
      <c r="B25" s="13" t="s">
        <v>76</v>
      </c>
      <c r="C25" s="13" t="s">
        <v>21</v>
      </c>
      <c r="D25" s="13" t="s">
        <v>61</v>
      </c>
      <c r="E25" s="13" t="s">
        <v>40</v>
      </c>
      <c r="F25" s="13" t="s">
        <v>69</v>
      </c>
      <c r="G25" s="13" t="s">
        <v>36</v>
      </c>
      <c r="H25" s="13" t="s">
        <v>33</v>
      </c>
      <c r="I25" s="13" t="s">
        <v>38</v>
      </c>
      <c r="J25" s="50" t="s">
        <v>82</v>
      </c>
      <c r="K25" s="59">
        <v>-19.3</v>
      </c>
      <c r="L25" s="59">
        <v>-19.3</v>
      </c>
      <c r="M25" s="61">
        <v>-18</v>
      </c>
      <c r="N25" s="58">
        <f t="shared" si="0"/>
        <v>93.264248704663217</v>
      </c>
      <c r="O25" s="2">
        <v>0</v>
      </c>
      <c r="P25" s="7">
        <f>N25-O25</f>
        <v>93.264248704663217</v>
      </c>
    </row>
    <row r="26" spans="1:16" ht="15.75">
      <c r="A26" s="36">
        <f>A25+1</f>
        <v>11</v>
      </c>
      <c r="B26" s="56" t="s">
        <v>35</v>
      </c>
      <c r="C26" s="56" t="s">
        <v>21</v>
      </c>
      <c r="D26" s="56" t="s">
        <v>60</v>
      </c>
      <c r="E26" s="56" t="s">
        <v>61</v>
      </c>
      <c r="F26" s="56" t="s">
        <v>31</v>
      </c>
      <c r="G26" s="56" t="s">
        <v>36</v>
      </c>
      <c r="H26" s="56" t="s">
        <v>33</v>
      </c>
      <c r="I26" s="83" t="s">
        <v>38</v>
      </c>
      <c r="J26" s="57" t="s">
        <v>95</v>
      </c>
      <c r="K26" s="59">
        <f>K27</f>
        <v>225.7</v>
      </c>
      <c r="L26" s="59">
        <f>L27</f>
        <v>268.2</v>
      </c>
      <c r="M26" s="64">
        <f>M27</f>
        <v>280.39999999999998</v>
      </c>
      <c r="N26" s="58">
        <f t="shared" si="0"/>
        <v>104.54884414615957</v>
      </c>
      <c r="P26" s="7"/>
    </row>
    <row r="27" spans="1:16" ht="25.5">
      <c r="A27" s="36">
        <f>A26+1</f>
        <v>12</v>
      </c>
      <c r="B27" s="88" t="s">
        <v>35</v>
      </c>
      <c r="C27" s="88" t="s">
        <v>21</v>
      </c>
      <c r="D27" s="88" t="s">
        <v>60</v>
      </c>
      <c r="E27" s="88" t="s">
        <v>61</v>
      </c>
      <c r="F27" s="88" t="s">
        <v>39</v>
      </c>
      <c r="G27" s="88" t="s">
        <v>36</v>
      </c>
      <c r="H27" s="88" t="s">
        <v>83</v>
      </c>
      <c r="I27" s="87" t="s">
        <v>38</v>
      </c>
      <c r="J27" s="84" t="s">
        <v>142</v>
      </c>
      <c r="K27" s="85">
        <v>225.7</v>
      </c>
      <c r="L27" s="59">
        <v>268.2</v>
      </c>
      <c r="M27" s="64">
        <v>280.39999999999998</v>
      </c>
      <c r="N27" s="86">
        <f t="shared" si="0"/>
        <v>104.54884414615957</v>
      </c>
      <c r="P27" s="7"/>
    </row>
    <row r="28" spans="1:16" ht="15.75">
      <c r="A28" s="36">
        <v>14</v>
      </c>
      <c r="B28" s="13" t="s">
        <v>35</v>
      </c>
      <c r="C28" s="13" t="s">
        <v>21</v>
      </c>
      <c r="D28" s="13" t="s">
        <v>1</v>
      </c>
      <c r="E28" s="13" t="s">
        <v>32</v>
      </c>
      <c r="F28" s="13" t="s">
        <v>31</v>
      </c>
      <c r="G28" s="13" t="s">
        <v>32</v>
      </c>
      <c r="H28" s="13" t="s">
        <v>33</v>
      </c>
      <c r="I28" s="13" t="s">
        <v>31</v>
      </c>
      <c r="J28" s="29" t="s">
        <v>41</v>
      </c>
      <c r="K28" s="59">
        <f>SUM(K31+K29)</f>
        <v>289.7</v>
      </c>
      <c r="L28" s="59">
        <f t="shared" ref="L28" si="2">SUM(L31+L29)</f>
        <v>263.3</v>
      </c>
      <c r="M28" s="59">
        <v>289.8</v>
      </c>
      <c r="N28" s="58">
        <f t="shared" si="0"/>
        <v>110.06456513482719</v>
      </c>
      <c r="O28" s="2">
        <v>0</v>
      </c>
      <c r="P28" s="7">
        <f>N28-O28</f>
        <v>110.06456513482719</v>
      </c>
    </row>
    <row r="29" spans="1:16" ht="14.25">
      <c r="A29" s="36">
        <f t="shared" si="1"/>
        <v>15</v>
      </c>
      <c r="B29" s="13" t="s">
        <v>35</v>
      </c>
      <c r="C29" s="13" t="s">
        <v>21</v>
      </c>
      <c r="D29" s="13" t="s">
        <v>1</v>
      </c>
      <c r="E29" s="13" t="s">
        <v>36</v>
      </c>
      <c r="F29" s="13" t="s">
        <v>31</v>
      </c>
      <c r="G29" s="13" t="s">
        <v>32</v>
      </c>
      <c r="H29" s="13" t="s">
        <v>33</v>
      </c>
      <c r="I29" s="13" t="s">
        <v>38</v>
      </c>
      <c r="J29" s="26" t="s">
        <v>70</v>
      </c>
      <c r="K29" s="59">
        <v>52.4</v>
      </c>
      <c r="L29" s="59">
        <v>52.4</v>
      </c>
      <c r="M29" s="61">
        <v>63.5</v>
      </c>
      <c r="N29" s="58">
        <f t="shared" si="0"/>
        <v>121.18320610687023</v>
      </c>
      <c r="P29" s="7"/>
    </row>
    <row r="30" spans="1:16" ht="25.5">
      <c r="A30" s="36">
        <f t="shared" si="1"/>
        <v>16</v>
      </c>
      <c r="B30" s="13" t="s">
        <v>35</v>
      </c>
      <c r="C30" s="13" t="s">
        <v>21</v>
      </c>
      <c r="D30" s="13" t="s">
        <v>1</v>
      </c>
      <c r="E30" s="13" t="s">
        <v>36</v>
      </c>
      <c r="F30" s="13" t="s">
        <v>58</v>
      </c>
      <c r="G30" s="13" t="s">
        <v>30</v>
      </c>
      <c r="H30" s="13" t="s">
        <v>33</v>
      </c>
      <c r="I30" s="13" t="s">
        <v>38</v>
      </c>
      <c r="J30" s="26" t="s">
        <v>173</v>
      </c>
      <c r="K30" s="59">
        <v>52.4</v>
      </c>
      <c r="L30" s="59">
        <v>52.4</v>
      </c>
      <c r="M30" s="61">
        <v>63.5</v>
      </c>
      <c r="N30" s="58">
        <f t="shared" si="0"/>
        <v>121.18320610687023</v>
      </c>
      <c r="P30" s="7"/>
    </row>
    <row r="31" spans="1:16" ht="15.75">
      <c r="A31" s="36">
        <f t="shared" si="1"/>
        <v>17</v>
      </c>
      <c r="B31" s="13" t="s">
        <v>35</v>
      </c>
      <c r="C31" s="13" t="s">
        <v>21</v>
      </c>
      <c r="D31" s="13" t="s">
        <v>1</v>
      </c>
      <c r="E31" s="13" t="s">
        <v>1</v>
      </c>
      <c r="F31" s="13" t="s">
        <v>31</v>
      </c>
      <c r="G31" s="13" t="s">
        <v>32</v>
      </c>
      <c r="H31" s="13" t="s">
        <v>33</v>
      </c>
      <c r="I31" s="37" t="s">
        <v>38</v>
      </c>
      <c r="J31" s="29" t="s">
        <v>42</v>
      </c>
      <c r="K31" s="59">
        <f>K34+K32</f>
        <v>237.3</v>
      </c>
      <c r="L31" s="59">
        <f>L34+L32</f>
        <v>210.9</v>
      </c>
      <c r="M31" s="59">
        <f>M34+M33</f>
        <v>226.3</v>
      </c>
      <c r="N31" s="58">
        <f t="shared" si="0"/>
        <v>107.30203888098626</v>
      </c>
      <c r="O31" s="2">
        <v>0</v>
      </c>
      <c r="P31" s="7">
        <f>N31-O31</f>
        <v>107.30203888098626</v>
      </c>
    </row>
    <row r="32" spans="1:16" s="9" customFormat="1" ht="14.25">
      <c r="A32" s="36">
        <v>18</v>
      </c>
      <c r="B32" s="13" t="s">
        <v>35</v>
      </c>
      <c r="C32" s="13" t="s">
        <v>21</v>
      </c>
      <c r="D32" s="13" t="s">
        <v>1</v>
      </c>
      <c r="E32" s="13" t="s">
        <v>1</v>
      </c>
      <c r="F32" s="13" t="s">
        <v>58</v>
      </c>
      <c r="G32" s="13" t="s">
        <v>32</v>
      </c>
      <c r="H32" s="13" t="s">
        <v>33</v>
      </c>
      <c r="I32" s="13" t="s">
        <v>38</v>
      </c>
      <c r="J32" s="26" t="s">
        <v>89</v>
      </c>
      <c r="K32" s="59">
        <v>36</v>
      </c>
      <c r="L32" s="59">
        <v>21.9</v>
      </c>
      <c r="M32" s="65">
        <v>21.9</v>
      </c>
      <c r="N32" s="58">
        <f>M32/L32*100</f>
        <v>100</v>
      </c>
      <c r="O32" s="2"/>
      <c r="P32" s="7"/>
    </row>
    <row r="33" spans="1:16" ht="16.5" customHeight="1">
      <c r="A33" s="36">
        <f>A32+1</f>
        <v>19</v>
      </c>
      <c r="B33" s="13" t="s">
        <v>35</v>
      </c>
      <c r="C33" s="13" t="s">
        <v>21</v>
      </c>
      <c r="D33" s="13" t="s">
        <v>1</v>
      </c>
      <c r="E33" s="13" t="s">
        <v>1</v>
      </c>
      <c r="F33" s="13" t="s">
        <v>92</v>
      </c>
      <c r="G33" s="13" t="s">
        <v>30</v>
      </c>
      <c r="H33" s="13" t="s">
        <v>33</v>
      </c>
      <c r="I33" s="13" t="s">
        <v>38</v>
      </c>
      <c r="J33" s="26" t="s">
        <v>91</v>
      </c>
      <c r="K33" s="59">
        <v>36</v>
      </c>
      <c r="L33" s="59">
        <v>21.9</v>
      </c>
      <c r="M33" s="65">
        <v>21.9</v>
      </c>
      <c r="N33" s="58">
        <f>M33/L33*100</f>
        <v>100</v>
      </c>
      <c r="P33" s="7"/>
    </row>
    <row r="34" spans="1:16" ht="14.25">
      <c r="A34" s="36">
        <v>20</v>
      </c>
      <c r="B34" s="13" t="s">
        <v>35</v>
      </c>
      <c r="C34" s="13" t="s">
        <v>21</v>
      </c>
      <c r="D34" s="13" t="s">
        <v>1</v>
      </c>
      <c r="E34" s="13" t="s">
        <v>1</v>
      </c>
      <c r="F34" s="13" t="s">
        <v>59</v>
      </c>
      <c r="G34" s="13" t="s">
        <v>32</v>
      </c>
      <c r="H34" s="13" t="s">
        <v>33</v>
      </c>
      <c r="I34" s="13" t="s">
        <v>38</v>
      </c>
      <c r="J34" s="26" t="s">
        <v>87</v>
      </c>
      <c r="K34" s="59">
        <v>201.3</v>
      </c>
      <c r="L34" s="59">
        <v>189</v>
      </c>
      <c r="M34" s="65">
        <v>204.4</v>
      </c>
      <c r="N34" s="58">
        <f t="shared" si="0"/>
        <v>108.14814814814815</v>
      </c>
      <c r="P34" s="7"/>
    </row>
    <row r="35" spans="1:16" ht="27.75" customHeight="1">
      <c r="A35" s="36">
        <f t="shared" si="1"/>
        <v>21</v>
      </c>
      <c r="B35" s="13" t="s">
        <v>35</v>
      </c>
      <c r="C35" s="13" t="s">
        <v>21</v>
      </c>
      <c r="D35" s="13" t="s">
        <v>1</v>
      </c>
      <c r="E35" s="13" t="s">
        <v>1</v>
      </c>
      <c r="F35" s="13" t="s">
        <v>88</v>
      </c>
      <c r="G35" s="13" t="s">
        <v>30</v>
      </c>
      <c r="H35" s="13" t="s">
        <v>33</v>
      </c>
      <c r="I35" s="13" t="s">
        <v>38</v>
      </c>
      <c r="J35" s="26" t="s">
        <v>90</v>
      </c>
      <c r="K35" s="59">
        <v>201.3</v>
      </c>
      <c r="L35" s="59">
        <v>189</v>
      </c>
      <c r="M35" s="61">
        <v>204.4</v>
      </c>
      <c r="N35" s="58">
        <f t="shared" si="0"/>
        <v>108.14814814814815</v>
      </c>
      <c r="O35" s="2">
        <v>0</v>
      </c>
      <c r="P35" s="7">
        <f>N35-O35</f>
        <v>108.14814814814815</v>
      </c>
    </row>
    <row r="36" spans="1:16" ht="29.25" hidden="1" customHeight="1">
      <c r="A36" s="36">
        <v>20</v>
      </c>
      <c r="B36" s="13" t="s">
        <v>77</v>
      </c>
      <c r="C36" s="13" t="s">
        <v>21</v>
      </c>
      <c r="D36" s="13" t="s">
        <v>96</v>
      </c>
      <c r="E36" s="13" t="s">
        <v>32</v>
      </c>
      <c r="F36" s="13" t="s">
        <v>31</v>
      </c>
      <c r="G36" s="13" t="s">
        <v>32</v>
      </c>
      <c r="H36" s="13" t="s">
        <v>33</v>
      </c>
      <c r="I36" s="13" t="s">
        <v>31</v>
      </c>
      <c r="J36" s="40" t="s">
        <v>97</v>
      </c>
      <c r="K36" s="59">
        <v>0</v>
      </c>
      <c r="L36" s="59">
        <v>0</v>
      </c>
      <c r="M36" s="73"/>
      <c r="N36" s="58" t="e">
        <f t="shared" si="0"/>
        <v>#DIV/0!</v>
      </c>
      <c r="P36" s="7"/>
    </row>
    <row r="37" spans="1:16" ht="41.25" hidden="1" customHeight="1">
      <c r="A37" s="36">
        <v>21</v>
      </c>
      <c r="B37" s="13" t="s">
        <v>77</v>
      </c>
      <c r="C37" s="13" t="s">
        <v>21</v>
      </c>
      <c r="D37" s="13" t="s">
        <v>96</v>
      </c>
      <c r="E37" s="13" t="s">
        <v>60</v>
      </c>
      <c r="F37" s="13" t="s">
        <v>31</v>
      </c>
      <c r="G37" s="13" t="s">
        <v>32</v>
      </c>
      <c r="H37" s="13" t="s">
        <v>33</v>
      </c>
      <c r="I37" s="13" t="s">
        <v>98</v>
      </c>
      <c r="J37" s="26" t="s">
        <v>99</v>
      </c>
      <c r="K37" s="59">
        <v>0</v>
      </c>
      <c r="L37" s="59">
        <v>0</v>
      </c>
      <c r="M37" s="73"/>
      <c r="N37" s="58" t="e">
        <f t="shared" si="0"/>
        <v>#DIV/0!</v>
      </c>
      <c r="P37" s="7"/>
    </row>
    <row r="38" spans="1:16" ht="43.5" hidden="1" customHeight="1">
      <c r="A38" s="36">
        <v>22</v>
      </c>
      <c r="B38" s="13" t="s">
        <v>77</v>
      </c>
      <c r="C38" s="13" t="s">
        <v>21</v>
      </c>
      <c r="D38" s="13" t="s">
        <v>96</v>
      </c>
      <c r="E38" s="13" t="s">
        <v>60</v>
      </c>
      <c r="F38" s="13" t="s">
        <v>57</v>
      </c>
      <c r="G38" s="13" t="s">
        <v>32</v>
      </c>
      <c r="H38" s="13" t="s">
        <v>33</v>
      </c>
      <c r="I38" s="13" t="s">
        <v>98</v>
      </c>
      <c r="J38" s="74" t="s">
        <v>101</v>
      </c>
      <c r="K38" s="59">
        <v>0</v>
      </c>
      <c r="L38" s="59">
        <v>0</v>
      </c>
      <c r="M38" s="73"/>
      <c r="N38" s="58" t="e">
        <f t="shared" si="0"/>
        <v>#DIV/0!</v>
      </c>
      <c r="P38" s="7"/>
    </row>
    <row r="39" spans="1:16" ht="42.75" hidden="1" customHeight="1">
      <c r="A39" s="36">
        <v>23</v>
      </c>
      <c r="B39" s="13" t="s">
        <v>77</v>
      </c>
      <c r="C39" s="13" t="s">
        <v>21</v>
      </c>
      <c r="D39" s="13" t="s">
        <v>96</v>
      </c>
      <c r="E39" s="13" t="s">
        <v>60</v>
      </c>
      <c r="F39" s="13" t="s">
        <v>100</v>
      </c>
      <c r="G39" s="13" t="s">
        <v>30</v>
      </c>
      <c r="H39" s="13" t="s">
        <v>33</v>
      </c>
      <c r="I39" s="13" t="s">
        <v>98</v>
      </c>
      <c r="J39" s="26" t="s">
        <v>102</v>
      </c>
      <c r="K39" s="59">
        <v>0</v>
      </c>
      <c r="L39" s="59">
        <v>0</v>
      </c>
      <c r="M39" s="73"/>
      <c r="N39" s="58" t="e">
        <f t="shared" si="0"/>
        <v>#DIV/0!</v>
      </c>
      <c r="P39" s="7"/>
    </row>
    <row r="40" spans="1:16" ht="14.25">
      <c r="A40" s="36">
        <v>22</v>
      </c>
      <c r="B40" s="19" t="s">
        <v>77</v>
      </c>
      <c r="C40" s="19" t="s">
        <v>21</v>
      </c>
      <c r="D40" s="19" t="s">
        <v>62</v>
      </c>
      <c r="E40" s="19" t="s">
        <v>32</v>
      </c>
      <c r="F40" s="19" t="s">
        <v>31</v>
      </c>
      <c r="G40" s="19" t="s">
        <v>32</v>
      </c>
      <c r="H40" s="19" t="s">
        <v>33</v>
      </c>
      <c r="I40" s="19" t="s">
        <v>31</v>
      </c>
      <c r="J40" s="24" t="s">
        <v>63</v>
      </c>
      <c r="K40" s="59">
        <f>K41</f>
        <v>1.4</v>
      </c>
      <c r="L40" s="59">
        <f>L41</f>
        <v>3.1</v>
      </c>
      <c r="M40" s="66">
        <f>M41</f>
        <v>3.1</v>
      </c>
      <c r="N40" s="58">
        <f t="shared" si="0"/>
        <v>100</v>
      </c>
      <c r="O40" s="2">
        <v>0</v>
      </c>
      <c r="P40" s="7">
        <f>N40-O40</f>
        <v>100</v>
      </c>
    </row>
    <row r="41" spans="1:16" s="9" customFormat="1" ht="25.5">
      <c r="A41" s="36">
        <v>23</v>
      </c>
      <c r="B41" s="41" t="s">
        <v>77</v>
      </c>
      <c r="C41" s="19" t="s">
        <v>21</v>
      </c>
      <c r="D41" s="19" t="s">
        <v>62</v>
      </c>
      <c r="E41" s="19" t="s">
        <v>14</v>
      </c>
      <c r="F41" s="19" t="s">
        <v>31</v>
      </c>
      <c r="G41" s="19" t="s">
        <v>36</v>
      </c>
      <c r="H41" s="19" t="s">
        <v>33</v>
      </c>
      <c r="I41" s="19" t="s">
        <v>38</v>
      </c>
      <c r="J41" s="24" t="s">
        <v>44</v>
      </c>
      <c r="K41" s="66">
        <v>1.4</v>
      </c>
      <c r="L41" s="66">
        <v>3.1</v>
      </c>
      <c r="M41" s="66">
        <v>3.1</v>
      </c>
      <c r="N41" s="58">
        <f t="shared" si="0"/>
        <v>100</v>
      </c>
      <c r="O41" s="2"/>
      <c r="P41" s="7"/>
    </row>
    <row r="42" spans="1:16" s="9" customFormat="1" ht="38.25">
      <c r="A42" s="36">
        <f>A41+1</f>
        <v>24</v>
      </c>
      <c r="B42" s="20" t="s">
        <v>77</v>
      </c>
      <c r="C42" s="13" t="s">
        <v>21</v>
      </c>
      <c r="D42" s="13" t="s">
        <v>62</v>
      </c>
      <c r="E42" s="13" t="s">
        <v>14</v>
      </c>
      <c r="F42" s="13" t="s">
        <v>57</v>
      </c>
      <c r="G42" s="13" t="s">
        <v>36</v>
      </c>
      <c r="H42" s="13" t="s">
        <v>83</v>
      </c>
      <c r="I42" s="13" t="s">
        <v>38</v>
      </c>
      <c r="J42" s="25" t="s">
        <v>45</v>
      </c>
      <c r="K42" s="66">
        <v>1.4</v>
      </c>
      <c r="L42" s="66">
        <v>3.1</v>
      </c>
      <c r="M42" s="66">
        <v>3.1</v>
      </c>
      <c r="N42" s="58">
        <f t="shared" si="0"/>
        <v>100</v>
      </c>
      <c r="O42" s="2"/>
      <c r="P42" s="7"/>
    </row>
    <row r="43" spans="1:16" s="9" customFormat="1" ht="25.5" hidden="1">
      <c r="A43" s="36">
        <v>25</v>
      </c>
      <c r="B43" s="41" t="s">
        <v>77</v>
      </c>
      <c r="C43" s="19" t="s">
        <v>21</v>
      </c>
      <c r="D43" s="19" t="s">
        <v>139</v>
      </c>
      <c r="E43" s="19" t="s">
        <v>32</v>
      </c>
      <c r="F43" s="19" t="s">
        <v>31</v>
      </c>
      <c r="G43" s="19" t="s">
        <v>32</v>
      </c>
      <c r="H43" s="19" t="s">
        <v>33</v>
      </c>
      <c r="I43" s="19" t="s">
        <v>31</v>
      </c>
      <c r="J43" s="24" t="s">
        <v>135</v>
      </c>
      <c r="K43" s="66"/>
      <c r="L43" s="66"/>
      <c r="M43" s="66">
        <f>M44</f>
        <v>0</v>
      </c>
      <c r="N43" s="58" t="e">
        <f t="shared" si="0"/>
        <v>#DIV/0!</v>
      </c>
      <c r="O43" s="2"/>
      <c r="P43" s="7"/>
    </row>
    <row r="44" spans="1:16" s="9" customFormat="1" ht="14.25" hidden="1">
      <c r="A44" s="36">
        <f t="shared" si="1"/>
        <v>26</v>
      </c>
      <c r="B44" s="20" t="s">
        <v>77</v>
      </c>
      <c r="C44" s="13" t="s">
        <v>21</v>
      </c>
      <c r="D44" s="13" t="s">
        <v>139</v>
      </c>
      <c r="E44" s="13" t="s">
        <v>14</v>
      </c>
      <c r="F44" s="13" t="s">
        <v>31</v>
      </c>
      <c r="G44" s="13" t="s">
        <v>32</v>
      </c>
      <c r="H44" s="13" t="s">
        <v>33</v>
      </c>
      <c r="I44" s="13" t="s">
        <v>31</v>
      </c>
      <c r="J44" s="25" t="s">
        <v>41</v>
      </c>
      <c r="K44" s="66"/>
      <c r="L44" s="66"/>
      <c r="M44" s="66">
        <f>M45</f>
        <v>0</v>
      </c>
      <c r="N44" s="58" t="e">
        <f t="shared" si="0"/>
        <v>#DIV/0!</v>
      </c>
      <c r="O44" s="2"/>
      <c r="P44" s="7"/>
    </row>
    <row r="45" spans="1:16" s="9" customFormat="1" ht="14.25" hidden="1">
      <c r="A45" s="36">
        <f t="shared" si="1"/>
        <v>27</v>
      </c>
      <c r="B45" s="20" t="s">
        <v>77</v>
      </c>
      <c r="C45" s="13" t="s">
        <v>21</v>
      </c>
      <c r="D45" s="13" t="s">
        <v>139</v>
      </c>
      <c r="E45" s="13" t="s">
        <v>14</v>
      </c>
      <c r="F45" s="13" t="s">
        <v>140</v>
      </c>
      <c r="G45" s="13" t="s">
        <v>32</v>
      </c>
      <c r="H45" s="13" t="s">
        <v>33</v>
      </c>
      <c r="I45" s="13" t="s">
        <v>31</v>
      </c>
      <c r="J45" s="25" t="s">
        <v>136</v>
      </c>
      <c r="K45" s="66"/>
      <c r="L45" s="66"/>
      <c r="M45" s="66">
        <f>M46</f>
        <v>0</v>
      </c>
      <c r="N45" s="58" t="e">
        <f t="shared" si="0"/>
        <v>#DIV/0!</v>
      </c>
      <c r="O45" s="2"/>
      <c r="P45" s="7"/>
    </row>
    <row r="46" spans="1:16" s="9" customFormat="1" ht="25.5" hidden="1">
      <c r="A46" s="36">
        <v>28</v>
      </c>
      <c r="B46" s="20" t="s">
        <v>77</v>
      </c>
      <c r="C46" s="13" t="s">
        <v>21</v>
      </c>
      <c r="D46" s="13" t="s">
        <v>139</v>
      </c>
      <c r="E46" s="13" t="s">
        <v>14</v>
      </c>
      <c r="F46" s="13" t="s">
        <v>141</v>
      </c>
      <c r="G46" s="13" t="s">
        <v>30</v>
      </c>
      <c r="H46" s="13" t="s">
        <v>33</v>
      </c>
      <c r="I46" s="13" t="s">
        <v>31</v>
      </c>
      <c r="J46" s="25" t="s">
        <v>137</v>
      </c>
      <c r="K46" s="66"/>
      <c r="L46" s="66"/>
      <c r="M46" s="66">
        <f>M47</f>
        <v>0</v>
      </c>
      <c r="N46" s="58" t="e">
        <f t="shared" si="0"/>
        <v>#DIV/0!</v>
      </c>
      <c r="O46" s="2"/>
      <c r="P46" s="7"/>
    </row>
    <row r="47" spans="1:16" s="9" customFormat="1" ht="38.25" hidden="1">
      <c r="A47" s="36">
        <f t="shared" si="1"/>
        <v>29</v>
      </c>
      <c r="B47" s="20" t="s">
        <v>77</v>
      </c>
      <c r="C47" s="13" t="s">
        <v>21</v>
      </c>
      <c r="D47" s="13" t="s">
        <v>139</v>
      </c>
      <c r="E47" s="13" t="s">
        <v>14</v>
      </c>
      <c r="F47" s="13" t="s">
        <v>141</v>
      </c>
      <c r="G47" s="13" t="s">
        <v>30</v>
      </c>
      <c r="H47" s="13" t="s">
        <v>83</v>
      </c>
      <c r="I47" s="13" t="s">
        <v>31</v>
      </c>
      <c r="J47" s="25" t="s">
        <v>138</v>
      </c>
      <c r="K47" s="66"/>
      <c r="L47" s="66"/>
      <c r="M47" s="82"/>
      <c r="N47" s="58" t="e">
        <f t="shared" si="0"/>
        <v>#DIV/0!</v>
      </c>
      <c r="O47" s="2"/>
      <c r="P47" s="7"/>
    </row>
    <row r="48" spans="1:16" s="9" customFormat="1" ht="25.5">
      <c r="A48" s="36">
        <v>25</v>
      </c>
      <c r="B48" s="19" t="s">
        <v>77</v>
      </c>
      <c r="C48" s="19" t="s">
        <v>21</v>
      </c>
      <c r="D48" s="19" t="s">
        <v>96</v>
      </c>
      <c r="E48" s="19" t="s">
        <v>32</v>
      </c>
      <c r="F48" s="19" t="s">
        <v>31</v>
      </c>
      <c r="G48" s="19" t="s">
        <v>32</v>
      </c>
      <c r="H48" s="19" t="s">
        <v>33</v>
      </c>
      <c r="I48" s="19" t="s">
        <v>31</v>
      </c>
      <c r="J48" s="40" t="s">
        <v>97</v>
      </c>
      <c r="K48" s="66">
        <f>K49</f>
        <v>78.099999999999994</v>
      </c>
      <c r="L48" s="66">
        <f>L49</f>
        <v>78.099999999999994</v>
      </c>
      <c r="M48" s="66">
        <f>M49</f>
        <v>40</v>
      </c>
      <c r="N48" s="58">
        <f t="shared" si="0"/>
        <v>51.216389244558258</v>
      </c>
      <c r="O48" s="2"/>
      <c r="P48" s="7"/>
    </row>
    <row r="49" spans="1:16" s="9" customFormat="1" ht="38.25">
      <c r="A49" s="36">
        <v>26</v>
      </c>
      <c r="B49" s="19" t="s">
        <v>77</v>
      </c>
      <c r="C49" s="19" t="s">
        <v>21</v>
      </c>
      <c r="D49" s="19" t="s">
        <v>96</v>
      </c>
      <c r="E49" s="19" t="s">
        <v>60</v>
      </c>
      <c r="F49" s="19" t="s">
        <v>31</v>
      </c>
      <c r="G49" s="19" t="s">
        <v>32</v>
      </c>
      <c r="H49" s="19" t="s">
        <v>33</v>
      </c>
      <c r="I49" s="19" t="s">
        <v>98</v>
      </c>
      <c r="J49" s="40" t="s">
        <v>147</v>
      </c>
      <c r="K49" s="66">
        <f>K51+K53</f>
        <v>78.099999999999994</v>
      </c>
      <c r="L49" s="66">
        <f>L51+L53</f>
        <v>78.099999999999994</v>
      </c>
      <c r="M49" s="66">
        <f>M51+M53</f>
        <v>40</v>
      </c>
      <c r="N49" s="58">
        <f t="shared" si="0"/>
        <v>51.216389244558258</v>
      </c>
      <c r="O49" s="2"/>
      <c r="P49" s="7"/>
    </row>
    <row r="50" spans="1:16" s="9" customFormat="1" ht="38.25">
      <c r="A50" s="36">
        <v>27</v>
      </c>
      <c r="B50" s="19" t="s">
        <v>77</v>
      </c>
      <c r="C50" s="19" t="s">
        <v>21</v>
      </c>
      <c r="D50" s="19" t="s">
        <v>96</v>
      </c>
      <c r="E50" s="19" t="s">
        <v>60</v>
      </c>
      <c r="F50" s="19" t="s">
        <v>57</v>
      </c>
      <c r="G50" s="19" t="s">
        <v>32</v>
      </c>
      <c r="H50" s="19" t="s">
        <v>33</v>
      </c>
      <c r="I50" s="19" t="s">
        <v>98</v>
      </c>
      <c r="J50" s="40" t="s">
        <v>148</v>
      </c>
      <c r="K50" s="66">
        <f>K51</f>
        <v>2.6</v>
      </c>
      <c r="L50" s="66">
        <f>L51</f>
        <v>2.6</v>
      </c>
      <c r="M50" s="82">
        <f>M51</f>
        <v>2.4</v>
      </c>
      <c r="N50" s="58">
        <f t="shared" si="0"/>
        <v>92.307692307692307</v>
      </c>
      <c r="O50" s="2"/>
      <c r="P50" s="7"/>
    </row>
    <row r="51" spans="1:16" s="9" customFormat="1" ht="38.25">
      <c r="A51" s="36">
        <v>28</v>
      </c>
      <c r="B51" s="13" t="s">
        <v>77</v>
      </c>
      <c r="C51" s="13" t="s">
        <v>21</v>
      </c>
      <c r="D51" s="13" t="s">
        <v>96</v>
      </c>
      <c r="E51" s="13" t="s">
        <v>60</v>
      </c>
      <c r="F51" s="13" t="s">
        <v>100</v>
      </c>
      <c r="G51" s="13" t="s">
        <v>30</v>
      </c>
      <c r="H51" s="13" t="s">
        <v>33</v>
      </c>
      <c r="I51" s="13" t="s">
        <v>98</v>
      </c>
      <c r="J51" s="26" t="s">
        <v>149</v>
      </c>
      <c r="K51" s="66">
        <v>2.6</v>
      </c>
      <c r="L51" s="82">
        <v>2.6</v>
      </c>
      <c r="M51" s="82">
        <v>2.4</v>
      </c>
      <c r="N51" s="58">
        <f t="shared" si="0"/>
        <v>92.307692307692307</v>
      </c>
      <c r="O51" s="2"/>
      <c r="P51" s="7"/>
    </row>
    <row r="52" spans="1:16" s="9" customFormat="1" ht="25.5">
      <c r="A52" s="36">
        <v>29</v>
      </c>
      <c r="B52" s="19" t="s">
        <v>77</v>
      </c>
      <c r="C52" s="19" t="s">
        <v>21</v>
      </c>
      <c r="D52" s="19" t="s">
        <v>96</v>
      </c>
      <c r="E52" s="19" t="s">
        <v>60</v>
      </c>
      <c r="F52" s="19" t="s">
        <v>150</v>
      </c>
      <c r="G52" s="19" t="s">
        <v>32</v>
      </c>
      <c r="H52" s="19" t="s">
        <v>33</v>
      </c>
      <c r="I52" s="19" t="s">
        <v>98</v>
      </c>
      <c r="J52" s="40" t="s">
        <v>151</v>
      </c>
      <c r="K52" s="66">
        <f>K53</f>
        <v>75.5</v>
      </c>
      <c r="L52" s="66">
        <f>L53</f>
        <v>75.5</v>
      </c>
      <c r="M52" s="82">
        <f>M53</f>
        <v>37.6</v>
      </c>
      <c r="N52" s="58">
        <f t="shared" si="0"/>
        <v>49.801324503311264</v>
      </c>
      <c r="O52" s="2"/>
      <c r="P52" s="7"/>
    </row>
    <row r="53" spans="1:16" s="9" customFormat="1" ht="25.5">
      <c r="A53" s="36">
        <v>30</v>
      </c>
      <c r="B53" s="13" t="s">
        <v>77</v>
      </c>
      <c r="C53" s="13" t="s">
        <v>21</v>
      </c>
      <c r="D53" s="13" t="s">
        <v>96</v>
      </c>
      <c r="E53" s="13" t="s">
        <v>60</v>
      </c>
      <c r="F53" s="13" t="s">
        <v>152</v>
      </c>
      <c r="G53" s="13" t="s">
        <v>30</v>
      </c>
      <c r="H53" s="13" t="s">
        <v>33</v>
      </c>
      <c r="I53" s="13" t="s">
        <v>98</v>
      </c>
      <c r="J53" s="26" t="s">
        <v>153</v>
      </c>
      <c r="K53" s="66">
        <v>75.5</v>
      </c>
      <c r="L53" s="82">
        <v>75.5</v>
      </c>
      <c r="M53" s="82">
        <v>37.6</v>
      </c>
      <c r="N53" s="58">
        <f t="shared" si="0"/>
        <v>49.801324503311264</v>
      </c>
      <c r="O53" s="2"/>
      <c r="P53" s="7"/>
    </row>
    <row r="54" spans="1:16" s="9" customFormat="1" ht="14.25" hidden="1">
      <c r="A54" s="36">
        <v>31</v>
      </c>
      <c r="B54" s="19" t="s">
        <v>77</v>
      </c>
      <c r="C54" s="19" t="s">
        <v>21</v>
      </c>
      <c r="D54" s="19" t="s">
        <v>154</v>
      </c>
      <c r="E54" s="19" t="s">
        <v>32</v>
      </c>
      <c r="F54" s="19" t="s">
        <v>31</v>
      </c>
      <c r="G54" s="19" t="s">
        <v>32</v>
      </c>
      <c r="H54" s="19" t="s">
        <v>33</v>
      </c>
      <c r="I54" s="19" t="s">
        <v>31</v>
      </c>
      <c r="J54" s="40" t="s">
        <v>155</v>
      </c>
      <c r="K54" s="66"/>
      <c r="L54" s="66">
        <f t="shared" ref="L54:M56" si="3">L55</f>
        <v>0</v>
      </c>
      <c r="M54" s="66">
        <f t="shared" si="3"/>
        <v>0</v>
      </c>
      <c r="N54" s="58" t="e">
        <f t="shared" si="0"/>
        <v>#DIV/0!</v>
      </c>
      <c r="O54" s="2"/>
      <c r="P54" s="7"/>
    </row>
    <row r="55" spans="1:16" s="9" customFormat="1" ht="14.25" hidden="1">
      <c r="A55" s="36">
        <v>32</v>
      </c>
      <c r="B55" s="19" t="s">
        <v>77</v>
      </c>
      <c r="C55" s="19" t="s">
        <v>21</v>
      </c>
      <c r="D55" s="19" t="s">
        <v>154</v>
      </c>
      <c r="E55" s="19" t="s">
        <v>40</v>
      </c>
      <c r="F55" s="19" t="s">
        <v>31</v>
      </c>
      <c r="G55" s="19" t="s">
        <v>32</v>
      </c>
      <c r="H55" s="19" t="s">
        <v>33</v>
      </c>
      <c r="I55" s="19" t="s">
        <v>156</v>
      </c>
      <c r="J55" s="40" t="s">
        <v>157</v>
      </c>
      <c r="K55" s="66"/>
      <c r="L55" s="66">
        <f t="shared" si="3"/>
        <v>0</v>
      </c>
      <c r="M55" s="66">
        <f t="shared" si="3"/>
        <v>0</v>
      </c>
      <c r="N55" s="58" t="e">
        <f t="shared" si="0"/>
        <v>#DIV/0!</v>
      </c>
      <c r="O55" s="2"/>
      <c r="P55" s="7"/>
    </row>
    <row r="56" spans="1:16" s="9" customFormat="1" ht="14.25" hidden="1">
      <c r="A56" s="36">
        <v>33</v>
      </c>
      <c r="B56" s="19" t="s">
        <v>77</v>
      </c>
      <c r="C56" s="19" t="s">
        <v>21</v>
      </c>
      <c r="D56" s="19" t="s">
        <v>154</v>
      </c>
      <c r="E56" s="19" t="s">
        <v>40</v>
      </c>
      <c r="F56" s="19" t="s">
        <v>158</v>
      </c>
      <c r="G56" s="19" t="s">
        <v>32</v>
      </c>
      <c r="H56" s="19" t="s">
        <v>33</v>
      </c>
      <c r="I56" s="19" t="s">
        <v>156</v>
      </c>
      <c r="J56" s="40" t="s">
        <v>159</v>
      </c>
      <c r="K56" s="66"/>
      <c r="L56" s="66">
        <f t="shared" si="3"/>
        <v>0</v>
      </c>
      <c r="M56" s="66">
        <f t="shared" si="3"/>
        <v>0</v>
      </c>
      <c r="N56" s="58" t="e">
        <f t="shared" si="0"/>
        <v>#DIV/0!</v>
      </c>
      <c r="O56" s="2"/>
      <c r="P56" s="7"/>
    </row>
    <row r="57" spans="1:16" s="9" customFormat="1" ht="14.25" hidden="1">
      <c r="A57" s="36">
        <v>34</v>
      </c>
      <c r="B57" s="19" t="s">
        <v>77</v>
      </c>
      <c r="C57" s="19" t="s">
        <v>21</v>
      </c>
      <c r="D57" s="19" t="s">
        <v>154</v>
      </c>
      <c r="E57" s="19" t="s">
        <v>40</v>
      </c>
      <c r="F57" s="19" t="s">
        <v>160</v>
      </c>
      <c r="G57" s="19" t="s">
        <v>30</v>
      </c>
      <c r="H57" s="19" t="s">
        <v>33</v>
      </c>
      <c r="I57" s="19" t="s">
        <v>156</v>
      </c>
      <c r="J57" s="26" t="s">
        <v>161</v>
      </c>
      <c r="K57" s="66"/>
      <c r="L57" s="82"/>
      <c r="M57" s="82"/>
      <c r="N57" s="58" t="e">
        <f t="shared" si="0"/>
        <v>#DIV/0!</v>
      </c>
      <c r="O57" s="2"/>
      <c r="P57" s="7"/>
    </row>
    <row r="58" spans="1:16" s="9" customFormat="1" ht="14.25">
      <c r="A58" s="36">
        <v>31</v>
      </c>
      <c r="B58" s="19" t="s">
        <v>31</v>
      </c>
      <c r="C58" s="19" t="s">
        <v>21</v>
      </c>
      <c r="D58" s="19" t="s">
        <v>105</v>
      </c>
      <c r="E58" s="19" t="s">
        <v>32</v>
      </c>
      <c r="F58" s="19" t="s">
        <v>31</v>
      </c>
      <c r="G58" s="19" t="s">
        <v>32</v>
      </c>
      <c r="H58" s="19" t="s">
        <v>33</v>
      </c>
      <c r="I58" s="19" t="s">
        <v>31</v>
      </c>
      <c r="J58" s="40" t="s">
        <v>106</v>
      </c>
      <c r="K58" s="66"/>
      <c r="L58" s="77">
        <f>L59</f>
        <v>129.80000000000001</v>
      </c>
      <c r="M58" s="77">
        <f>M59</f>
        <v>129.80000000000001</v>
      </c>
      <c r="N58" s="58">
        <f t="shared" si="0"/>
        <v>100</v>
      </c>
      <c r="O58" s="2"/>
      <c r="P58" s="7"/>
    </row>
    <row r="59" spans="1:16" s="9" customFormat="1" ht="14.25">
      <c r="A59" s="36">
        <v>32</v>
      </c>
      <c r="B59" s="13" t="s">
        <v>31</v>
      </c>
      <c r="C59" s="13" t="s">
        <v>21</v>
      </c>
      <c r="D59" s="13" t="s">
        <v>105</v>
      </c>
      <c r="E59" s="13" t="s">
        <v>107</v>
      </c>
      <c r="F59" s="13" t="s">
        <v>31</v>
      </c>
      <c r="G59" s="13" t="s">
        <v>32</v>
      </c>
      <c r="H59" s="13" t="s">
        <v>33</v>
      </c>
      <c r="I59" s="13" t="s">
        <v>108</v>
      </c>
      <c r="J59" s="75" t="s">
        <v>109</v>
      </c>
      <c r="K59" s="66"/>
      <c r="L59" s="77">
        <f>L60</f>
        <v>129.80000000000001</v>
      </c>
      <c r="M59" s="77">
        <f>M60</f>
        <v>129.80000000000001</v>
      </c>
      <c r="N59" s="58">
        <f t="shared" si="0"/>
        <v>100</v>
      </c>
      <c r="O59" s="2"/>
      <c r="P59" s="7"/>
    </row>
    <row r="60" spans="1:16" s="9" customFormat="1" ht="14.25">
      <c r="A60" s="36">
        <v>33</v>
      </c>
      <c r="B60" s="13" t="s">
        <v>77</v>
      </c>
      <c r="C60" s="13" t="s">
        <v>21</v>
      </c>
      <c r="D60" s="13" t="s">
        <v>105</v>
      </c>
      <c r="E60" s="13" t="s">
        <v>107</v>
      </c>
      <c r="F60" s="13" t="s">
        <v>58</v>
      </c>
      <c r="G60" s="13" t="s">
        <v>30</v>
      </c>
      <c r="H60" s="13" t="s">
        <v>33</v>
      </c>
      <c r="I60" s="13" t="s">
        <v>108</v>
      </c>
      <c r="J60" s="76" t="s">
        <v>110</v>
      </c>
      <c r="K60" s="66"/>
      <c r="L60" s="77">
        <f>L61+L62</f>
        <v>129.80000000000001</v>
      </c>
      <c r="M60" s="77">
        <f>M61+M62</f>
        <v>129.80000000000001</v>
      </c>
      <c r="N60" s="58">
        <f t="shared" si="0"/>
        <v>100</v>
      </c>
      <c r="O60" s="2"/>
      <c r="P60" s="7"/>
    </row>
    <row r="61" spans="1:16" s="9" customFormat="1" ht="25.5">
      <c r="A61" s="36">
        <f t="shared" si="1"/>
        <v>34</v>
      </c>
      <c r="B61" s="13" t="s">
        <v>77</v>
      </c>
      <c r="C61" s="13" t="s">
        <v>21</v>
      </c>
      <c r="D61" s="13" t="s">
        <v>105</v>
      </c>
      <c r="E61" s="13" t="s">
        <v>107</v>
      </c>
      <c r="F61" s="13" t="s">
        <v>58</v>
      </c>
      <c r="G61" s="13" t="s">
        <v>30</v>
      </c>
      <c r="H61" s="13" t="s">
        <v>111</v>
      </c>
      <c r="I61" s="13" t="s">
        <v>108</v>
      </c>
      <c r="J61" s="76" t="s">
        <v>112</v>
      </c>
      <c r="K61" s="66"/>
      <c r="L61" s="77">
        <v>82.6</v>
      </c>
      <c r="M61" s="77">
        <v>82.6</v>
      </c>
      <c r="N61" s="58">
        <f t="shared" si="0"/>
        <v>100</v>
      </c>
      <c r="O61" s="2"/>
      <c r="P61" s="7"/>
    </row>
    <row r="62" spans="1:16" s="9" customFormat="1" ht="14.25">
      <c r="A62" s="36">
        <v>35</v>
      </c>
      <c r="B62" s="13" t="s">
        <v>77</v>
      </c>
      <c r="C62" s="13" t="s">
        <v>21</v>
      </c>
      <c r="D62" s="13" t="s">
        <v>105</v>
      </c>
      <c r="E62" s="13" t="s">
        <v>107</v>
      </c>
      <c r="F62" s="13" t="s">
        <v>58</v>
      </c>
      <c r="G62" s="13" t="s">
        <v>30</v>
      </c>
      <c r="H62" s="13" t="s">
        <v>113</v>
      </c>
      <c r="I62" s="13" t="s">
        <v>108</v>
      </c>
      <c r="J62" s="76" t="s">
        <v>114</v>
      </c>
      <c r="K62" s="66"/>
      <c r="L62" s="77">
        <v>47.2</v>
      </c>
      <c r="M62" s="77">
        <v>47.2</v>
      </c>
      <c r="N62" s="58">
        <f t="shared" si="0"/>
        <v>100</v>
      </c>
      <c r="O62" s="2"/>
      <c r="P62" s="7"/>
    </row>
    <row r="63" spans="1:16" s="9" customFormat="1" ht="14.25">
      <c r="A63" s="36">
        <f t="shared" si="1"/>
        <v>36</v>
      </c>
      <c r="B63" s="19" t="s">
        <v>77</v>
      </c>
      <c r="C63" s="19" t="s">
        <v>21</v>
      </c>
      <c r="D63" s="19" t="s">
        <v>115</v>
      </c>
      <c r="E63" s="19" t="s">
        <v>32</v>
      </c>
      <c r="F63" s="19" t="s">
        <v>31</v>
      </c>
      <c r="G63" s="19" t="s">
        <v>32</v>
      </c>
      <c r="H63" s="19" t="s">
        <v>33</v>
      </c>
      <c r="I63" s="19" t="s">
        <v>31</v>
      </c>
      <c r="J63" s="75" t="s">
        <v>116</v>
      </c>
      <c r="K63" s="66"/>
      <c r="L63" s="77">
        <f>L65+L68</f>
        <v>0</v>
      </c>
      <c r="M63" s="77">
        <f>M65+M68</f>
        <v>22.3</v>
      </c>
      <c r="N63" s="58"/>
      <c r="O63" s="2"/>
      <c r="P63" s="7"/>
    </row>
    <row r="64" spans="1:16" s="9" customFormat="1" ht="25.5">
      <c r="A64" s="36">
        <f t="shared" si="1"/>
        <v>37</v>
      </c>
      <c r="B64" s="13" t="s">
        <v>77</v>
      </c>
      <c r="C64" s="13" t="s">
        <v>21</v>
      </c>
      <c r="D64" s="13" t="s">
        <v>115</v>
      </c>
      <c r="E64" s="13" t="s">
        <v>40</v>
      </c>
      <c r="F64" s="13" t="s">
        <v>31</v>
      </c>
      <c r="G64" s="13" t="s">
        <v>40</v>
      </c>
      <c r="H64" s="13" t="s">
        <v>33</v>
      </c>
      <c r="I64" s="13" t="s">
        <v>117</v>
      </c>
      <c r="J64" s="76" t="s">
        <v>118</v>
      </c>
      <c r="K64" s="66"/>
      <c r="L64" s="77">
        <f>L65</f>
        <v>0</v>
      </c>
      <c r="M64" s="77">
        <f>M65</f>
        <v>5.5</v>
      </c>
      <c r="N64" s="58"/>
      <c r="O64" s="2"/>
      <c r="P64" s="7"/>
    </row>
    <row r="65" spans="1:16" s="9" customFormat="1" ht="25.5">
      <c r="A65" s="36">
        <v>38</v>
      </c>
      <c r="B65" s="13" t="s">
        <v>77</v>
      </c>
      <c r="C65" s="13" t="s">
        <v>21</v>
      </c>
      <c r="D65" s="13" t="s">
        <v>115</v>
      </c>
      <c r="E65" s="13" t="s">
        <v>40</v>
      </c>
      <c r="F65" s="13" t="s">
        <v>57</v>
      </c>
      <c r="G65" s="13" t="s">
        <v>40</v>
      </c>
      <c r="H65" s="13" t="s">
        <v>33</v>
      </c>
      <c r="I65" s="13" t="s">
        <v>117</v>
      </c>
      <c r="J65" s="76" t="s">
        <v>119</v>
      </c>
      <c r="K65" s="66"/>
      <c r="L65" s="77"/>
      <c r="M65" s="77">
        <v>5.5</v>
      </c>
      <c r="N65" s="58"/>
      <c r="O65" s="2"/>
      <c r="P65" s="7"/>
    </row>
    <row r="66" spans="1:16" s="9" customFormat="1" ht="51">
      <c r="A66" s="36">
        <f t="shared" si="1"/>
        <v>39</v>
      </c>
      <c r="B66" s="13" t="s">
        <v>77</v>
      </c>
      <c r="C66" s="13" t="s">
        <v>21</v>
      </c>
      <c r="D66" s="13" t="s">
        <v>115</v>
      </c>
      <c r="E66" s="13" t="s">
        <v>120</v>
      </c>
      <c r="F66" s="13" t="s">
        <v>31</v>
      </c>
      <c r="G66" s="13" t="s">
        <v>32</v>
      </c>
      <c r="H66" s="13" t="s">
        <v>33</v>
      </c>
      <c r="I66" s="13" t="s">
        <v>117</v>
      </c>
      <c r="J66" s="76" t="s">
        <v>121</v>
      </c>
      <c r="K66" s="66"/>
      <c r="L66" s="77">
        <f>L67</f>
        <v>0</v>
      </c>
      <c r="M66" s="77">
        <f>M67</f>
        <v>16.8</v>
      </c>
      <c r="N66" s="58"/>
      <c r="O66" s="2"/>
      <c r="P66" s="7"/>
    </row>
    <row r="67" spans="1:16" s="9" customFormat="1" ht="38.25">
      <c r="A67" s="36">
        <f t="shared" si="1"/>
        <v>40</v>
      </c>
      <c r="B67" s="13" t="s">
        <v>77</v>
      </c>
      <c r="C67" s="13" t="s">
        <v>21</v>
      </c>
      <c r="D67" s="13" t="s">
        <v>115</v>
      </c>
      <c r="E67" s="13" t="s">
        <v>120</v>
      </c>
      <c r="F67" s="13" t="s">
        <v>122</v>
      </c>
      <c r="G67" s="13" t="s">
        <v>32</v>
      </c>
      <c r="H67" s="13" t="s">
        <v>33</v>
      </c>
      <c r="I67" s="13" t="s">
        <v>117</v>
      </c>
      <c r="J67" s="76" t="s">
        <v>123</v>
      </c>
      <c r="K67" s="66"/>
      <c r="L67" s="77">
        <f>L68</f>
        <v>0</v>
      </c>
      <c r="M67" s="77">
        <f>M68</f>
        <v>16.8</v>
      </c>
      <c r="N67" s="58"/>
      <c r="O67" s="2"/>
      <c r="P67" s="7"/>
    </row>
    <row r="68" spans="1:16" s="9" customFormat="1" ht="38.25">
      <c r="A68" s="36">
        <v>41</v>
      </c>
      <c r="B68" s="13" t="s">
        <v>77</v>
      </c>
      <c r="C68" s="13" t="s">
        <v>21</v>
      </c>
      <c r="D68" s="13" t="s">
        <v>115</v>
      </c>
      <c r="E68" s="13" t="s">
        <v>120</v>
      </c>
      <c r="F68" s="13" t="s">
        <v>122</v>
      </c>
      <c r="G68" s="13" t="s">
        <v>30</v>
      </c>
      <c r="H68" s="13" t="s">
        <v>33</v>
      </c>
      <c r="I68" s="13" t="s">
        <v>117</v>
      </c>
      <c r="J68" s="76" t="s">
        <v>124</v>
      </c>
      <c r="K68" s="66"/>
      <c r="L68" s="77"/>
      <c r="M68" s="77">
        <v>16.8</v>
      </c>
      <c r="N68" s="58"/>
      <c r="O68" s="2"/>
      <c r="P68" s="7"/>
    </row>
    <row r="69" spans="1:16" ht="14.25">
      <c r="A69" s="36">
        <v>42</v>
      </c>
      <c r="B69" s="19" t="s">
        <v>77</v>
      </c>
      <c r="C69" s="19" t="s">
        <v>22</v>
      </c>
      <c r="D69" s="19" t="s">
        <v>32</v>
      </c>
      <c r="E69" s="19" t="s">
        <v>32</v>
      </c>
      <c r="F69" s="19" t="s">
        <v>31</v>
      </c>
      <c r="G69" s="19" t="s">
        <v>32</v>
      </c>
      <c r="H69" s="19" t="s">
        <v>33</v>
      </c>
      <c r="I69" s="19" t="s">
        <v>31</v>
      </c>
      <c r="J69" s="24" t="s">
        <v>4</v>
      </c>
      <c r="K69" s="59">
        <f>K70</f>
        <v>6395.8</v>
      </c>
      <c r="L69" s="59">
        <f>L70</f>
        <v>16050.400000000001</v>
      </c>
      <c r="M69" s="59">
        <f>M70</f>
        <v>15796.5</v>
      </c>
      <c r="N69" s="58">
        <f t="shared" si="0"/>
        <v>98.418107959926232</v>
      </c>
      <c r="O69" s="2">
        <v>0</v>
      </c>
      <c r="P69" s="7">
        <f>N69-O69</f>
        <v>98.418107959926232</v>
      </c>
    </row>
    <row r="70" spans="1:16" s="9" customFormat="1" ht="27" customHeight="1">
      <c r="A70" s="36">
        <f t="shared" si="1"/>
        <v>43</v>
      </c>
      <c r="B70" s="19" t="s">
        <v>77</v>
      </c>
      <c r="C70" s="19" t="s">
        <v>22</v>
      </c>
      <c r="D70" s="19" t="s">
        <v>40</v>
      </c>
      <c r="E70" s="19" t="s">
        <v>32</v>
      </c>
      <c r="F70" s="19" t="s">
        <v>31</v>
      </c>
      <c r="G70" s="19" t="s">
        <v>32</v>
      </c>
      <c r="H70" s="19" t="s">
        <v>33</v>
      </c>
      <c r="I70" s="19" t="s">
        <v>31</v>
      </c>
      <c r="J70" s="24" t="s">
        <v>5</v>
      </c>
      <c r="K70" s="59">
        <f>K73+K84+K99+K96+K82</f>
        <v>6395.8</v>
      </c>
      <c r="L70" s="59">
        <f>L73+L84+L96+L78+L98+L77+L82</f>
        <v>16050.400000000001</v>
      </c>
      <c r="M70" s="59">
        <f>M73+M84+M96+M78+M98+M77+M82</f>
        <v>15796.5</v>
      </c>
      <c r="N70" s="58">
        <f t="shared" si="0"/>
        <v>98.418107959926232</v>
      </c>
      <c r="O70" s="2"/>
      <c r="P70" s="7"/>
    </row>
    <row r="71" spans="1:16" ht="25.5" customHeight="1">
      <c r="A71" s="36">
        <f t="shared" si="1"/>
        <v>44</v>
      </c>
      <c r="B71" s="19" t="s">
        <v>77</v>
      </c>
      <c r="C71" s="19" t="s">
        <v>22</v>
      </c>
      <c r="D71" s="19" t="s">
        <v>40</v>
      </c>
      <c r="E71" s="19" t="s">
        <v>36</v>
      </c>
      <c r="F71" s="19" t="s">
        <v>31</v>
      </c>
      <c r="G71" s="19" t="s">
        <v>32</v>
      </c>
      <c r="H71" s="19" t="s">
        <v>33</v>
      </c>
      <c r="I71" s="19" t="s">
        <v>3</v>
      </c>
      <c r="J71" s="24" t="s">
        <v>6</v>
      </c>
      <c r="K71" s="59">
        <f t="shared" ref="K71:M72" si="4">K72</f>
        <v>2203.6999999999998</v>
      </c>
      <c r="L71" s="59">
        <f t="shared" si="4"/>
        <v>2203.6999999999998</v>
      </c>
      <c r="M71" s="104">
        <f t="shared" si="4"/>
        <v>2203.6999999999998</v>
      </c>
      <c r="N71" s="58">
        <f t="shared" si="0"/>
        <v>100</v>
      </c>
      <c r="P71" s="7"/>
    </row>
    <row r="72" spans="1:16" ht="17.25" customHeight="1">
      <c r="A72" s="36">
        <f t="shared" si="1"/>
        <v>45</v>
      </c>
      <c r="B72" s="13" t="s">
        <v>77</v>
      </c>
      <c r="C72" s="13" t="s">
        <v>22</v>
      </c>
      <c r="D72" s="13" t="s">
        <v>40</v>
      </c>
      <c r="E72" s="13" t="s">
        <v>36</v>
      </c>
      <c r="F72" s="13" t="s">
        <v>7</v>
      </c>
      <c r="G72" s="13" t="s">
        <v>32</v>
      </c>
      <c r="H72" s="13" t="s">
        <v>33</v>
      </c>
      <c r="I72" s="13" t="s">
        <v>3</v>
      </c>
      <c r="J72" s="25" t="s">
        <v>72</v>
      </c>
      <c r="K72" s="59">
        <f t="shared" si="4"/>
        <v>2203.6999999999998</v>
      </c>
      <c r="L72" s="59">
        <f t="shared" si="4"/>
        <v>2203.6999999999998</v>
      </c>
      <c r="M72" s="104">
        <f t="shared" si="4"/>
        <v>2203.6999999999998</v>
      </c>
      <c r="N72" s="58">
        <f t="shared" si="0"/>
        <v>100</v>
      </c>
      <c r="O72" s="2">
        <v>0</v>
      </c>
      <c r="P72" s="7">
        <f>N72-O72</f>
        <v>100</v>
      </c>
    </row>
    <row r="73" spans="1:16" ht="14.25">
      <c r="A73" s="36">
        <v>46</v>
      </c>
      <c r="B73" s="13" t="s">
        <v>77</v>
      </c>
      <c r="C73" s="13" t="s">
        <v>22</v>
      </c>
      <c r="D73" s="13" t="s">
        <v>40</v>
      </c>
      <c r="E73" s="89" t="s">
        <v>107</v>
      </c>
      <c r="F73" s="13" t="s">
        <v>7</v>
      </c>
      <c r="G73" s="13" t="s">
        <v>30</v>
      </c>
      <c r="H73" s="13" t="s">
        <v>33</v>
      </c>
      <c r="I73" s="89" t="s">
        <v>108</v>
      </c>
      <c r="J73" s="25" t="s">
        <v>8</v>
      </c>
      <c r="K73" s="59">
        <v>2203.6999999999998</v>
      </c>
      <c r="L73" s="59">
        <v>2203.6999999999998</v>
      </c>
      <c r="M73" s="68">
        <v>2203.6999999999998</v>
      </c>
      <c r="N73" s="58">
        <f t="shared" si="0"/>
        <v>100</v>
      </c>
      <c r="P73" s="7"/>
    </row>
    <row r="74" spans="1:16" ht="14.25">
      <c r="A74" s="101">
        <v>47</v>
      </c>
      <c r="B74" s="19" t="s">
        <v>77</v>
      </c>
      <c r="C74" s="19" t="s">
        <v>22</v>
      </c>
      <c r="D74" s="19" t="s">
        <v>40</v>
      </c>
      <c r="E74" s="19" t="s">
        <v>125</v>
      </c>
      <c r="F74" s="19" t="s">
        <v>31</v>
      </c>
      <c r="G74" s="19" t="s">
        <v>32</v>
      </c>
      <c r="H74" s="19" t="s">
        <v>33</v>
      </c>
      <c r="I74" s="19" t="s">
        <v>108</v>
      </c>
      <c r="J74" s="24" t="s">
        <v>162</v>
      </c>
      <c r="K74" s="59"/>
      <c r="L74" s="77">
        <f t="shared" ref="L74:M75" si="5">L75</f>
        <v>7656.7</v>
      </c>
      <c r="M74" s="77">
        <f t="shared" si="5"/>
        <v>7402.8</v>
      </c>
      <c r="N74" s="58">
        <f t="shared" si="0"/>
        <v>96.683950004571159</v>
      </c>
      <c r="P74" s="7"/>
    </row>
    <row r="75" spans="1:16" ht="14.25">
      <c r="A75" s="36">
        <v>48</v>
      </c>
      <c r="B75" s="13" t="s">
        <v>77</v>
      </c>
      <c r="C75" s="13" t="s">
        <v>22</v>
      </c>
      <c r="D75" s="13" t="s">
        <v>40</v>
      </c>
      <c r="E75" s="13" t="s">
        <v>126</v>
      </c>
      <c r="F75" s="13" t="s">
        <v>9</v>
      </c>
      <c r="G75" s="13" t="s">
        <v>32</v>
      </c>
      <c r="H75" s="13" t="s">
        <v>33</v>
      </c>
      <c r="I75" s="13" t="s">
        <v>108</v>
      </c>
      <c r="J75" s="25" t="s">
        <v>127</v>
      </c>
      <c r="K75" s="59"/>
      <c r="L75" s="77">
        <f t="shared" si="5"/>
        <v>7656.7</v>
      </c>
      <c r="M75" s="77">
        <f t="shared" si="5"/>
        <v>7402.8</v>
      </c>
      <c r="N75" s="58">
        <f t="shared" si="0"/>
        <v>96.683950004571159</v>
      </c>
      <c r="P75" s="7"/>
    </row>
    <row r="76" spans="1:16" ht="14.25">
      <c r="A76" s="36">
        <v>49</v>
      </c>
      <c r="B76" s="13" t="s">
        <v>77</v>
      </c>
      <c r="C76" s="13" t="s">
        <v>22</v>
      </c>
      <c r="D76" s="13" t="s">
        <v>40</v>
      </c>
      <c r="E76" s="13" t="s">
        <v>126</v>
      </c>
      <c r="F76" s="13" t="s">
        <v>9</v>
      </c>
      <c r="G76" s="13" t="s">
        <v>30</v>
      </c>
      <c r="H76" s="13" t="s">
        <v>33</v>
      </c>
      <c r="I76" s="13" t="s">
        <v>108</v>
      </c>
      <c r="J76" s="25" t="s">
        <v>128</v>
      </c>
      <c r="K76" s="59"/>
      <c r="L76" s="77">
        <f>L77+L78</f>
        <v>7656.7</v>
      </c>
      <c r="M76" s="77">
        <f>M77+M78</f>
        <v>7402.8</v>
      </c>
      <c r="N76" s="58">
        <f t="shared" si="0"/>
        <v>96.683950004571159</v>
      </c>
      <c r="P76" s="7"/>
    </row>
    <row r="77" spans="1:16" ht="51">
      <c r="A77" s="36">
        <v>50</v>
      </c>
      <c r="B77" s="13" t="s">
        <v>77</v>
      </c>
      <c r="C77" s="13" t="s">
        <v>22</v>
      </c>
      <c r="D77" s="13" t="s">
        <v>40</v>
      </c>
      <c r="E77" s="13" t="s">
        <v>126</v>
      </c>
      <c r="F77" s="13" t="s">
        <v>9</v>
      </c>
      <c r="G77" s="13" t="s">
        <v>30</v>
      </c>
      <c r="H77" s="13" t="s">
        <v>164</v>
      </c>
      <c r="I77" s="13" t="s">
        <v>108</v>
      </c>
      <c r="J77" s="25" t="s">
        <v>165</v>
      </c>
      <c r="K77" s="59"/>
      <c r="L77" s="78">
        <v>1250</v>
      </c>
      <c r="M77" s="78">
        <v>1250</v>
      </c>
      <c r="N77" s="58">
        <f t="shared" ref="N77" si="6">M77/L77*100</f>
        <v>100</v>
      </c>
      <c r="P77" s="7"/>
    </row>
    <row r="78" spans="1:16" ht="114.75">
      <c r="A78" s="36">
        <v>51</v>
      </c>
      <c r="B78" s="13" t="s">
        <v>77</v>
      </c>
      <c r="C78" s="13" t="s">
        <v>22</v>
      </c>
      <c r="D78" s="13" t="s">
        <v>40</v>
      </c>
      <c r="E78" s="13" t="s">
        <v>126</v>
      </c>
      <c r="F78" s="13" t="s">
        <v>9</v>
      </c>
      <c r="G78" s="13" t="s">
        <v>30</v>
      </c>
      <c r="H78" s="13" t="s">
        <v>129</v>
      </c>
      <c r="I78" s="13" t="s">
        <v>108</v>
      </c>
      <c r="J78" s="25" t="s">
        <v>130</v>
      </c>
      <c r="K78" s="59"/>
      <c r="L78" s="78">
        <v>6406.7</v>
      </c>
      <c r="M78" s="78">
        <v>6152.8</v>
      </c>
      <c r="N78" s="58">
        <f t="shared" si="0"/>
        <v>96.036961306132653</v>
      </c>
      <c r="P78" s="7"/>
    </row>
    <row r="79" spans="1:16" ht="14.25">
      <c r="A79" s="36">
        <v>52</v>
      </c>
      <c r="B79" s="19" t="s">
        <v>77</v>
      </c>
      <c r="C79" s="19" t="s">
        <v>22</v>
      </c>
      <c r="D79" s="19" t="s">
        <v>40</v>
      </c>
      <c r="E79" s="91" t="s">
        <v>143</v>
      </c>
      <c r="F79" s="19" t="s">
        <v>31</v>
      </c>
      <c r="G79" s="19" t="s">
        <v>32</v>
      </c>
      <c r="H79" s="19" t="s">
        <v>33</v>
      </c>
      <c r="I79" s="91" t="s">
        <v>108</v>
      </c>
      <c r="J79" s="24" t="s">
        <v>166</v>
      </c>
      <c r="K79" s="59">
        <f>K84+K82</f>
        <v>160.1</v>
      </c>
      <c r="L79" s="59">
        <f t="shared" ref="L79:M79" si="7">L84+L82</f>
        <v>160.29999999999998</v>
      </c>
      <c r="M79" s="59">
        <f t="shared" si="7"/>
        <v>160.29999999999998</v>
      </c>
      <c r="N79" s="58">
        <f t="shared" si="0"/>
        <v>100</v>
      </c>
      <c r="O79" s="2">
        <v>0</v>
      </c>
      <c r="P79" s="7">
        <f>N79-O79</f>
        <v>100</v>
      </c>
    </row>
    <row r="80" spans="1:16" ht="15">
      <c r="A80" s="36">
        <v>53</v>
      </c>
      <c r="B80" s="13" t="s">
        <v>77</v>
      </c>
      <c r="C80" s="13" t="s">
        <v>22</v>
      </c>
      <c r="D80" s="13" t="s">
        <v>40</v>
      </c>
      <c r="E80" s="89" t="s">
        <v>143</v>
      </c>
      <c r="F80" s="13" t="s">
        <v>67</v>
      </c>
      <c r="G80" s="13" t="s">
        <v>32</v>
      </c>
      <c r="H80" s="13" t="s">
        <v>33</v>
      </c>
      <c r="I80" s="89" t="s">
        <v>108</v>
      </c>
      <c r="J80" s="25" t="s">
        <v>167</v>
      </c>
      <c r="K80" s="105">
        <f t="shared" ref="K80:M81" si="8">K81</f>
        <v>5.2</v>
      </c>
      <c r="L80" s="105">
        <f t="shared" si="8"/>
        <v>5.2</v>
      </c>
      <c r="M80" s="105">
        <f t="shared" si="8"/>
        <v>5.2</v>
      </c>
      <c r="N80" s="106">
        <f t="shared" ref="N80:N82" si="9">M80/L80*100</f>
        <v>100</v>
      </c>
      <c r="O80" s="2">
        <v>0</v>
      </c>
      <c r="P80" s="12">
        <f t="shared" ref="P80:P82" si="10">N80-O80</f>
        <v>100</v>
      </c>
    </row>
    <row r="81" spans="1:16" ht="26.25" customHeight="1">
      <c r="A81" s="36">
        <v>54</v>
      </c>
      <c r="B81" s="13" t="s">
        <v>77</v>
      </c>
      <c r="C81" s="13" t="s">
        <v>22</v>
      </c>
      <c r="D81" s="13" t="s">
        <v>40</v>
      </c>
      <c r="E81" s="89" t="s">
        <v>143</v>
      </c>
      <c r="F81" s="13" t="s">
        <v>169</v>
      </c>
      <c r="G81" s="13" t="s">
        <v>30</v>
      </c>
      <c r="H81" s="13" t="s">
        <v>33</v>
      </c>
      <c r="I81" s="89" t="s">
        <v>108</v>
      </c>
      <c r="J81" s="25" t="s">
        <v>168</v>
      </c>
      <c r="K81" s="105">
        <f t="shared" si="8"/>
        <v>5.2</v>
      </c>
      <c r="L81" s="105">
        <f t="shared" si="8"/>
        <v>5.2</v>
      </c>
      <c r="M81" s="105">
        <f t="shared" si="8"/>
        <v>5.2</v>
      </c>
      <c r="N81" s="106">
        <f t="shared" si="9"/>
        <v>100</v>
      </c>
      <c r="O81" s="2">
        <v>0</v>
      </c>
      <c r="P81" s="12">
        <f t="shared" si="10"/>
        <v>100</v>
      </c>
    </row>
    <row r="82" spans="1:16" ht="25.5">
      <c r="A82" s="36">
        <v>55</v>
      </c>
      <c r="B82" s="13" t="s">
        <v>77</v>
      </c>
      <c r="C82" s="13" t="s">
        <v>22</v>
      </c>
      <c r="D82" s="13" t="s">
        <v>40</v>
      </c>
      <c r="E82" s="89" t="s">
        <v>143</v>
      </c>
      <c r="F82" s="13" t="s">
        <v>169</v>
      </c>
      <c r="G82" s="13" t="s">
        <v>30</v>
      </c>
      <c r="H82" s="13" t="s">
        <v>170</v>
      </c>
      <c r="I82" s="89" t="s">
        <v>108</v>
      </c>
      <c r="J82" s="25" t="s">
        <v>171</v>
      </c>
      <c r="K82" s="105">
        <v>5.2</v>
      </c>
      <c r="L82" s="105">
        <v>5.2</v>
      </c>
      <c r="M82" s="105">
        <v>5.2</v>
      </c>
      <c r="N82" s="106">
        <f t="shared" si="9"/>
        <v>100</v>
      </c>
      <c r="O82" s="2">
        <v>0</v>
      </c>
      <c r="P82" s="12">
        <f t="shared" si="10"/>
        <v>100</v>
      </c>
    </row>
    <row r="83" spans="1:16" ht="25.5">
      <c r="A83" s="36">
        <v>56</v>
      </c>
      <c r="B83" s="13" t="s">
        <v>77</v>
      </c>
      <c r="C83" s="13" t="s">
        <v>22</v>
      </c>
      <c r="D83" s="13" t="s">
        <v>40</v>
      </c>
      <c r="E83" s="89" t="s">
        <v>144</v>
      </c>
      <c r="F83" s="89" t="s">
        <v>145</v>
      </c>
      <c r="G83" s="89" t="s">
        <v>32</v>
      </c>
      <c r="H83" s="89" t="s">
        <v>33</v>
      </c>
      <c r="I83" s="89" t="s">
        <v>108</v>
      </c>
      <c r="J83" s="25" t="s">
        <v>73</v>
      </c>
      <c r="K83" s="59">
        <f t="shared" ref="K83:M83" si="11">K84</f>
        <v>154.9</v>
      </c>
      <c r="L83" s="59">
        <f t="shared" si="11"/>
        <v>155.1</v>
      </c>
      <c r="M83" s="59">
        <f t="shared" si="11"/>
        <v>155.1</v>
      </c>
      <c r="N83" s="58">
        <f t="shared" si="0"/>
        <v>100</v>
      </c>
      <c r="P83" s="7"/>
    </row>
    <row r="84" spans="1:16" ht="25.5">
      <c r="A84" s="36">
        <f t="shared" si="1"/>
        <v>57</v>
      </c>
      <c r="B84" s="13" t="s">
        <v>77</v>
      </c>
      <c r="C84" s="13" t="s">
        <v>22</v>
      </c>
      <c r="D84" s="13" t="s">
        <v>40</v>
      </c>
      <c r="E84" s="89" t="s">
        <v>144</v>
      </c>
      <c r="F84" s="89" t="s">
        <v>145</v>
      </c>
      <c r="G84" s="89" t="s">
        <v>30</v>
      </c>
      <c r="H84" s="89" t="s">
        <v>33</v>
      </c>
      <c r="I84" s="89" t="s">
        <v>108</v>
      </c>
      <c r="J84" s="25" t="s">
        <v>74</v>
      </c>
      <c r="K84" s="107">
        <v>154.9</v>
      </c>
      <c r="L84" s="107">
        <v>155.1</v>
      </c>
      <c r="M84" s="107">
        <v>155.1</v>
      </c>
      <c r="N84" s="106">
        <f t="shared" si="0"/>
        <v>100</v>
      </c>
      <c r="P84" s="7"/>
    </row>
    <row r="85" spans="1:16" ht="14.25">
      <c r="A85" s="36">
        <f t="shared" si="1"/>
        <v>58</v>
      </c>
      <c r="B85" s="19" t="s">
        <v>77</v>
      </c>
      <c r="C85" s="19" t="s">
        <v>22</v>
      </c>
      <c r="D85" s="19" t="s">
        <v>40</v>
      </c>
      <c r="E85" s="91" t="s">
        <v>146</v>
      </c>
      <c r="F85" s="91" t="s">
        <v>31</v>
      </c>
      <c r="G85" s="91" t="s">
        <v>32</v>
      </c>
      <c r="H85" s="91" t="s">
        <v>33</v>
      </c>
      <c r="I85" s="91" t="s">
        <v>108</v>
      </c>
      <c r="J85" s="24" t="s">
        <v>15</v>
      </c>
      <c r="K85" s="59">
        <f>K98+K96</f>
        <v>4032</v>
      </c>
      <c r="L85" s="59">
        <f>L98+L96</f>
        <v>6029.7</v>
      </c>
      <c r="M85" s="100">
        <f>M97+M99</f>
        <v>6029.7</v>
      </c>
      <c r="N85" s="58">
        <f t="shared" si="0"/>
        <v>100</v>
      </c>
      <c r="O85" s="2">
        <v>0</v>
      </c>
      <c r="P85" s="7">
        <f>N85-O85</f>
        <v>100</v>
      </c>
    </row>
    <row r="86" spans="1:16" ht="38.25" hidden="1" customHeight="1">
      <c r="A86" s="36">
        <f t="shared" si="1"/>
        <v>59</v>
      </c>
      <c r="B86" s="19" t="s">
        <v>43</v>
      </c>
      <c r="C86" s="19" t="s">
        <v>22</v>
      </c>
      <c r="D86" s="19" t="s">
        <v>40</v>
      </c>
      <c r="E86" s="91" t="s">
        <v>14</v>
      </c>
      <c r="F86" s="91" t="s">
        <v>0</v>
      </c>
      <c r="G86" s="91" t="s">
        <v>32</v>
      </c>
      <c r="H86" s="91" t="s">
        <v>33</v>
      </c>
      <c r="I86" s="91" t="s">
        <v>3</v>
      </c>
      <c r="J86" s="24" t="s">
        <v>17</v>
      </c>
      <c r="K86" s="59">
        <f>K87</f>
        <v>0</v>
      </c>
      <c r="L86" s="59">
        <f>L87</f>
        <v>0</v>
      </c>
      <c r="M86" s="67"/>
      <c r="N86" s="58" t="e">
        <f t="shared" si="0"/>
        <v>#DIV/0!</v>
      </c>
      <c r="P86" s="7"/>
    </row>
    <row r="87" spans="1:16" ht="25.5" hidden="1" customHeight="1">
      <c r="A87" s="36">
        <f t="shared" si="1"/>
        <v>60</v>
      </c>
      <c r="B87" s="13" t="s">
        <v>43</v>
      </c>
      <c r="C87" s="13" t="s">
        <v>22</v>
      </c>
      <c r="D87" s="13" t="s">
        <v>40</v>
      </c>
      <c r="E87" s="89" t="s">
        <v>14</v>
      </c>
      <c r="F87" s="89" t="s">
        <v>0</v>
      </c>
      <c r="G87" s="89" t="s">
        <v>30</v>
      </c>
      <c r="H87" s="89" t="s">
        <v>33</v>
      </c>
      <c r="I87" s="89" t="s">
        <v>3</v>
      </c>
      <c r="J87" s="25" t="s">
        <v>84</v>
      </c>
      <c r="K87" s="59">
        <v>0</v>
      </c>
      <c r="L87" s="59">
        <v>0</v>
      </c>
      <c r="M87" s="67"/>
      <c r="N87" s="58" t="e">
        <f t="shared" si="0"/>
        <v>#DIV/0!</v>
      </c>
      <c r="P87" s="7"/>
    </row>
    <row r="88" spans="1:16" ht="25.5" hidden="1" customHeight="1">
      <c r="A88" s="36">
        <f t="shared" si="1"/>
        <v>61</v>
      </c>
      <c r="B88" s="45" t="s">
        <v>77</v>
      </c>
      <c r="C88" s="45" t="s">
        <v>22</v>
      </c>
      <c r="D88" s="45" t="s">
        <v>40</v>
      </c>
      <c r="E88" s="92" t="s">
        <v>14</v>
      </c>
      <c r="F88" s="92" t="s">
        <v>0</v>
      </c>
      <c r="G88" s="92" t="s">
        <v>32</v>
      </c>
      <c r="H88" s="92" t="s">
        <v>33</v>
      </c>
      <c r="I88" s="93" t="s">
        <v>3</v>
      </c>
      <c r="J88" s="43" t="s">
        <v>17</v>
      </c>
      <c r="K88" s="59">
        <v>64.89</v>
      </c>
      <c r="L88" s="59">
        <v>64.89</v>
      </c>
      <c r="M88" s="69"/>
      <c r="N88" s="58">
        <f t="shared" si="0"/>
        <v>0</v>
      </c>
      <c r="O88" s="2">
        <v>0</v>
      </c>
      <c r="P88" s="7">
        <f>N88-O88</f>
        <v>0</v>
      </c>
    </row>
    <row r="89" spans="1:16" ht="25.5" hidden="1" customHeight="1">
      <c r="A89" s="36">
        <f t="shared" si="1"/>
        <v>62</v>
      </c>
      <c r="B89" s="46" t="s">
        <v>77</v>
      </c>
      <c r="C89" s="46" t="s">
        <v>22</v>
      </c>
      <c r="D89" s="46" t="s">
        <v>40</v>
      </c>
      <c r="E89" s="94" t="s">
        <v>14</v>
      </c>
      <c r="F89" s="94" t="s">
        <v>0</v>
      </c>
      <c r="G89" s="94" t="s">
        <v>30</v>
      </c>
      <c r="H89" s="94" t="s">
        <v>33</v>
      </c>
      <c r="I89" s="95" t="s">
        <v>3</v>
      </c>
      <c r="J89" s="44" t="s">
        <v>84</v>
      </c>
      <c r="K89" s="59">
        <v>64.89</v>
      </c>
      <c r="L89" s="59">
        <v>64.89</v>
      </c>
      <c r="M89" s="69"/>
      <c r="N89" s="58">
        <f t="shared" si="0"/>
        <v>0</v>
      </c>
      <c r="P89" s="7"/>
    </row>
    <row r="90" spans="1:16" ht="25.5" hidden="1" customHeight="1">
      <c r="A90" s="36">
        <f t="shared" si="1"/>
        <v>63</v>
      </c>
      <c r="B90" s="19" t="s">
        <v>77</v>
      </c>
      <c r="C90" s="19" t="s">
        <v>22</v>
      </c>
      <c r="D90" s="19" t="s">
        <v>40</v>
      </c>
      <c r="E90" s="90" t="s">
        <v>14</v>
      </c>
      <c r="F90" s="91" t="s">
        <v>9</v>
      </c>
      <c r="G90" s="91" t="s">
        <v>32</v>
      </c>
      <c r="H90" s="91" t="s">
        <v>33</v>
      </c>
      <c r="I90" s="91" t="s">
        <v>3</v>
      </c>
      <c r="J90" s="24" t="s">
        <v>174</v>
      </c>
      <c r="K90" s="59">
        <f>K91</f>
        <v>2575.52</v>
      </c>
      <c r="L90" s="59">
        <f>L91</f>
        <v>2575.52</v>
      </c>
      <c r="M90" s="67"/>
      <c r="N90" s="58">
        <f t="shared" si="0"/>
        <v>0</v>
      </c>
      <c r="O90" s="2">
        <v>0</v>
      </c>
      <c r="P90" s="7">
        <f>N90-O90</f>
        <v>0</v>
      </c>
    </row>
    <row r="91" spans="1:16" ht="12.75" hidden="1" customHeight="1">
      <c r="A91" s="36">
        <f t="shared" si="1"/>
        <v>64</v>
      </c>
      <c r="B91" s="13" t="s">
        <v>77</v>
      </c>
      <c r="C91" s="13" t="s">
        <v>22</v>
      </c>
      <c r="D91" s="13" t="s">
        <v>40</v>
      </c>
      <c r="E91" s="89" t="s">
        <v>14</v>
      </c>
      <c r="F91" s="89" t="s">
        <v>9</v>
      </c>
      <c r="G91" s="89" t="s">
        <v>30</v>
      </c>
      <c r="H91" s="89" t="s">
        <v>33</v>
      </c>
      <c r="I91" s="89" t="s">
        <v>3</v>
      </c>
      <c r="J91" s="25" t="s">
        <v>175</v>
      </c>
      <c r="K91" s="59">
        <v>2575.52</v>
      </c>
      <c r="L91" s="59">
        <v>2575.52</v>
      </c>
      <c r="M91" s="67"/>
      <c r="N91" s="58">
        <f t="shared" si="0"/>
        <v>0</v>
      </c>
      <c r="P91" s="7"/>
    </row>
    <row r="92" spans="1:16" ht="12.75" hidden="1" customHeight="1">
      <c r="A92" s="36">
        <f t="shared" si="1"/>
        <v>65</v>
      </c>
      <c r="B92" s="21" t="s">
        <v>16</v>
      </c>
      <c r="C92" s="21" t="s">
        <v>22</v>
      </c>
      <c r="D92" s="21" t="s">
        <v>10</v>
      </c>
      <c r="E92" s="96" t="s">
        <v>32</v>
      </c>
      <c r="F92" s="96" t="s">
        <v>31</v>
      </c>
      <c r="G92" s="96" t="s">
        <v>32</v>
      </c>
      <c r="H92" s="96" t="s">
        <v>33</v>
      </c>
      <c r="I92" s="96" t="s">
        <v>31</v>
      </c>
      <c r="J92" s="27" t="s">
        <v>11</v>
      </c>
      <c r="K92" s="70">
        <f>K93</f>
        <v>0</v>
      </c>
      <c r="L92" s="70">
        <f>L93</f>
        <v>0</v>
      </c>
      <c r="M92" s="71"/>
      <c r="N92" s="58" t="e">
        <f t="shared" si="0"/>
        <v>#DIV/0!</v>
      </c>
      <c r="P92" s="7"/>
    </row>
    <row r="93" spans="1:16" ht="51" hidden="1" customHeight="1">
      <c r="A93" s="36">
        <f t="shared" si="1"/>
        <v>66</v>
      </c>
      <c r="B93" s="13" t="s">
        <v>16</v>
      </c>
      <c r="C93" s="13" t="s">
        <v>22</v>
      </c>
      <c r="D93" s="13" t="s">
        <v>10</v>
      </c>
      <c r="E93" s="89" t="s">
        <v>60</v>
      </c>
      <c r="F93" s="89" t="s">
        <v>31</v>
      </c>
      <c r="G93" s="89" t="s">
        <v>60</v>
      </c>
      <c r="H93" s="89" t="s">
        <v>33</v>
      </c>
      <c r="I93" s="89" t="s">
        <v>31</v>
      </c>
      <c r="J93" s="25" t="s">
        <v>46</v>
      </c>
      <c r="K93" s="59">
        <f>K94</f>
        <v>0</v>
      </c>
      <c r="L93" s="59">
        <f>L94</f>
        <v>0</v>
      </c>
      <c r="M93" s="67"/>
      <c r="N93" s="58" t="e">
        <f t="shared" si="0"/>
        <v>#DIV/0!</v>
      </c>
      <c r="P93" s="7"/>
    </row>
    <row r="94" spans="1:16" ht="63.75" hidden="1" customHeight="1">
      <c r="A94" s="36">
        <f t="shared" si="1"/>
        <v>67</v>
      </c>
      <c r="B94" s="13" t="s">
        <v>16</v>
      </c>
      <c r="C94" s="13" t="s">
        <v>22</v>
      </c>
      <c r="D94" s="13" t="s">
        <v>10</v>
      </c>
      <c r="E94" s="89" t="s">
        <v>60</v>
      </c>
      <c r="F94" s="89" t="s">
        <v>39</v>
      </c>
      <c r="G94" s="89" t="s">
        <v>60</v>
      </c>
      <c r="H94" s="89" t="s">
        <v>33</v>
      </c>
      <c r="I94" s="89" t="s">
        <v>3</v>
      </c>
      <c r="J94" s="25" t="s">
        <v>2</v>
      </c>
      <c r="K94" s="59"/>
      <c r="L94" s="59"/>
      <c r="M94" s="67"/>
      <c r="N94" s="58" t="e">
        <f t="shared" si="0"/>
        <v>#DIV/0!</v>
      </c>
      <c r="P94" s="7"/>
    </row>
    <row r="95" spans="1:16" ht="63.75" hidden="1" customHeight="1">
      <c r="A95" s="36">
        <f t="shared" si="1"/>
        <v>68</v>
      </c>
      <c r="B95" s="19" t="s">
        <v>16</v>
      </c>
      <c r="C95" s="19" t="s">
        <v>22</v>
      </c>
      <c r="D95" s="19" t="s">
        <v>12</v>
      </c>
      <c r="E95" s="91" t="s">
        <v>32</v>
      </c>
      <c r="F95" s="91" t="s">
        <v>31</v>
      </c>
      <c r="G95" s="91" t="s">
        <v>32</v>
      </c>
      <c r="H95" s="91" t="s">
        <v>33</v>
      </c>
      <c r="I95" s="91" t="s">
        <v>31</v>
      </c>
      <c r="J95" s="24" t="s">
        <v>13</v>
      </c>
      <c r="K95" s="59">
        <f>K98</f>
        <v>4032</v>
      </c>
      <c r="L95" s="59">
        <f>L98</f>
        <v>5850.8</v>
      </c>
      <c r="M95" s="67"/>
      <c r="N95" s="58">
        <f t="shared" si="0"/>
        <v>0</v>
      </c>
      <c r="P95" s="7">
        <f>N95-O95</f>
        <v>0</v>
      </c>
    </row>
    <row r="96" spans="1:16" ht="35.25" customHeight="1">
      <c r="A96" s="36">
        <v>59</v>
      </c>
      <c r="B96" s="45" t="s">
        <v>77</v>
      </c>
      <c r="C96" s="45" t="s">
        <v>22</v>
      </c>
      <c r="D96" s="45" t="s">
        <v>40</v>
      </c>
      <c r="E96" s="102" t="s">
        <v>146</v>
      </c>
      <c r="F96" s="92" t="s">
        <v>0</v>
      </c>
      <c r="G96" s="92" t="s">
        <v>32</v>
      </c>
      <c r="H96" s="92" t="s">
        <v>33</v>
      </c>
      <c r="I96" s="97" t="s">
        <v>108</v>
      </c>
      <c r="J96" s="43" t="s">
        <v>17</v>
      </c>
      <c r="K96" s="59"/>
      <c r="L96" s="59">
        <v>178.9</v>
      </c>
      <c r="M96" s="59">
        <v>178.9</v>
      </c>
      <c r="N96" s="58">
        <f t="shared" si="0"/>
        <v>100</v>
      </c>
      <c r="P96" s="7"/>
    </row>
    <row r="97" spans="1:16" ht="41.25" customHeight="1">
      <c r="A97" s="36">
        <f t="shared" si="1"/>
        <v>60</v>
      </c>
      <c r="B97" s="46" t="s">
        <v>77</v>
      </c>
      <c r="C97" s="46" t="s">
        <v>22</v>
      </c>
      <c r="D97" s="46" t="s">
        <v>40</v>
      </c>
      <c r="E97" s="103" t="s">
        <v>146</v>
      </c>
      <c r="F97" s="94" t="s">
        <v>0</v>
      </c>
      <c r="G97" s="94" t="s">
        <v>30</v>
      </c>
      <c r="H97" s="94" t="s">
        <v>33</v>
      </c>
      <c r="I97" s="98" t="s">
        <v>108</v>
      </c>
      <c r="J97" s="44" t="s">
        <v>84</v>
      </c>
      <c r="K97" s="59"/>
      <c r="L97" s="59">
        <v>178.9</v>
      </c>
      <c r="M97" s="59">
        <v>178.9</v>
      </c>
      <c r="N97" s="58">
        <f t="shared" si="0"/>
        <v>100</v>
      </c>
      <c r="P97" s="7"/>
    </row>
    <row r="98" spans="1:16" s="9" customFormat="1" ht="26.25" customHeight="1">
      <c r="A98" s="36">
        <f t="shared" si="1"/>
        <v>61</v>
      </c>
      <c r="B98" s="19" t="s">
        <v>77</v>
      </c>
      <c r="C98" s="19" t="s">
        <v>22</v>
      </c>
      <c r="D98" s="19" t="s">
        <v>40</v>
      </c>
      <c r="E98" s="91" t="s">
        <v>131</v>
      </c>
      <c r="F98" s="19" t="s">
        <v>9</v>
      </c>
      <c r="G98" s="19" t="s">
        <v>32</v>
      </c>
      <c r="H98" s="19" t="s">
        <v>33</v>
      </c>
      <c r="I98" s="91" t="s">
        <v>108</v>
      </c>
      <c r="J98" s="24" t="s">
        <v>174</v>
      </c>
      <c r="K98" s="59">
        <f>K99</f>
        <v>4032</v>
      </c>
      <c r="L98" s="59">
        <f>L99</f>
        <v>5850.8</v>
      </c>
      <c r="M98" s="59">
        <f>M99</f>
        <v>5850.8</v>
      </c>
      <c r="N98" s="58">
        <f t="shared" si="0"/>
        <v>100</v>
      </c>
      <c r="O98" s="2"/>
      <c r="P98" s="7" t="e">
        <f>SUM(P13:P95)</f>
        <v>#DIV/0!</v>
      </c>
    </row>
    <row r="99" spans="1:16" ht="14.25">
      <c r="A99" s="36">
        <f t="shared" si="1"/>
        <v>62</v>
      </c>
      <c r="B99" s="13" t="s">
        <v>77</v>
      </c>
      <c r="C99" s="13" t="s">
        <v>22</v>
      </c>
      <c r="D99" s="13" t="s">
        <v>40</v>
      </c>
      <c r="E99" s="89" t="s">
        <v>131</v>
      </c>
      <c r="F99" s="13" t="s">
        <v>9</v>
      </c>
      <c r="G99" s="13" t="s">
        <v>30</v>
      </c>
      <c r="H99" s="13" t="s">
        <v>33</v>
      </c>
      <c r="I99" s="89" t="s">
        <v>108</v>
      </c>
      <c r="J99" s="25" t="s">
        <v>175</v>
      </c>
      <c r="K99" s="59">
        <v>4032</v>
      </c>
      <c r="L99" s="99">
        <v>5850.8</v>
      </c>
      <c r="M99" s="99">
        <v>5850.8</v>
      </c>
      <c r="N99" s="58">
        <f t="shared" si="0"/>
        <v>100</v>
      </c>
    </row>
    <row r="100" spans="1:16" ht="25.5" hidden="1">
      <c r="A100" s="79">
        <v>63</v>
      </c>
      <c r="B100" s="13" t="s">
        <v>77</v>
      </c>
      <c r="C100" s="13" t="s">
        <v>22</v>
      </c>
      <c r="D100" s="13" t="s">
        <v>40</v>
      </c>
      <c r="E100" s="13" t="s">
        <v>131</v>
      </c>
      <c r="F100" s="13" t="s">
        <v>9</v>
      </c>
      <c r="G100" s="13" t="s">
        <v>30</v>
      </c>
      <c r="H100" s="13" t="s">
        <v>132</v>
      </c>
      <c r="I100" s="13" t="s">
        <v>108</v>
      </c>
      <c r="J100" s="25" t="s">
        <v>133</v>
      </c>
      <c r="K100" s="80"/>
      <c r="L100" s="81"/>
      <c r="M100" s="81"/>
      <c r="N100" s="58" t="e">
        <f t="shared" si="0"/>
        <v>#DIV/0!</v>
      </c>
    </row>
    <row r="101" spans="1:16" ht="15" thickBot="1">
      <c r="A101" s="34">
        <v>63</v>
      </c>
      <c r="B101" s="22"/>
      <c r="C101" s="22"/>
      <c r="D101" s="22"/>
      <c r="E101" s="22"/>
      <c r="F101" s="22"/>
      <c r="G101" s="22"/>
      <c r="H101" s="22"/>
      <c r="I101" s="22"/>
      <c r="J101" s="28" t="s">
        <v>18</v>
      </c>
      <c r="K101" s="72">
        <f>K13+K70</f>
        <v>7431.6</v>
      </c>
      <c r="L101" s="72">
        <f>L13+L70</f>
        <v>17216</v>
      </c>
      <c r="M101" s="72">
        <f>M13+M70</f>
        <v>17030.599999999999</v>
      </c>
      <c r="N101" s="58">
        <f t="shared" si="0"/>
        <v>98.923094795539029</v>
      </c>
    </row>
    <row r="102" spans="1:16">
      <c r="A102" s="35"/>
    </row>
    <row r="103" spans="1:16">
      <c r="A103" s="35"/>
    </row>
    <row r="104" spans="1:16">
      <c r="A104" s="35"/>
    </row>
    <row r="105" spans="1:16">
      <c r="A105" s="35"/>
    </row>
    <row r="106" spans="1:16">
      <c r="A106" s="35"/>
    </row>
    <row r="107" spans="1:16">
      <c r="A107" s="35"/>
    </row>
    <row r="108" spans="1:16">
      <c r="A108" s="35"/>
    </row>
    <row r="109" spans="1:16">
      <c r="A109" s="35"/>
    </row>
    <row r="110" spans="1:16">
      <c r="A110" s="35"/>
    </row>
    <row r="111" spans="1:16">
      <c r="A111" s="35"/>
    </row>
    <row r="112" spans="1:16">
      <c r="A112" s="35"/>
    </row>
    <row r="113" spans="1:1">
      <c r="A113" s="35"/>
    </row>
    <row r="114" spans="1:1">
      <c r="A114" s="35"/>
    </row>
    <row r="115" spans="1:1">
      <c r="A115" s="35"/>
    </row>
    <row r="116" spans="1:1">
      <c r="A116" s="35"/>
    </row>
    <row r="117" spans="1:1">
      <c r="A117" s="35"/>
    </row>
    <row r="118" spans="1:1">
      <c r="A118" s="35"/>
    </row>
    <row r="119" spans="1:1">
      <c r="A119" s="35"/>
    </row>
    <row r="120" spans="1:1">
      <c r="A120" s="35"/>
    </row>
    <row r="121" spans="1:1">
      <c r="A121" s="35"/>
    </row>
    <row r="122" spans="1:1">
      <c r="A122" s="35"/>
    </row>
    <row r="123" spans="1:1">
      <c r="A123" s="35"/>
    </row>
    <row r="124" spans="1:1">
      <c r="A124" s="35"/>
    </row>
    <row r="125" spans="1:1">
      <c r="A125" s="35"/>
    </row>
    <row r="126" spans="1:1">
      <c r="A126" s="35"/>
    </row>
    <row r="127" spans="1:1">
      <c r="A127" s="35"/>
    </row>
    <row r="128" spans="1:1">
      <c r="A128" s="35"/>
    </row>
    <row r="129" spans="1:1">
      <c r="A129" s="35"/>
    </row>
    <row r="130" spans="1:1">
      <c r="A130" s="35"/>
    </row>
  </sheetData>
  <mergeCells count="7">
    <mergeCell ref="A4:N7"/>
    <mergeCell ref="J9:N9"/>
    <mergeCell ref="J10:J11"/>
    <mergeCell ref="N10:N11"/>
    <mergeCell ref="A8:N8"/>
    <mergeCell ref="A10:A11"/>
    <mergeCell ref="B10:I10"/>
  </mergeCells>
  <phoneticPr fontId="9" type="noConversion"/>
  <pageMargins left="0" right="0" top="0" bottom="0" header="0" footer="0"/>
  <pageSetup paperSize="9" scale="76" orientation="landscape" r:id="rId1"/>
  <headerFooter alignWithMargins="0"/>
  <rowBreaks count="1" manualBreakCount="1">
    <brk id="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erfin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OlgaP</dc:creator>
  <cp:lastModifiedBy>User</cp:lastModifiedBy>
  <cp:lastPrinted>2022-03-30T07:42:33Z</cp:lastPrinted>
  <dcterms:created xsi:type="dcterms:W3CDTF">2009-10-30T03:22:53Z</dcterms:created>
  <dcterms:modified xsi:type="dcterms:W3CDTF">2025-03-18T06:17:30Z</dcterms:modified>
</cp:coreProperties>
</file>